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'01.10.2019'!$A$5:$D$5</definedName>
    <definedName name="_xlnm.Print_Titles" localSheetId="0">'01.10.2019'!$5:$5</definedName>
  </definedNames>
  <calcPr calcId="124519"/>
</workbook>
</file>

<file path=xl/calcChain.xml><?xml version="1.0" encoding="utf-8"?>
<calcChain xmlns="http://schemas.openxmlformats.org/spreadsheetml/2006/main">
  <c r="E17" i="1"/>
  <c r="E25"/>
  <c r="E64"/>
  <c r="E65"/>
  <c r="D53"/>
  <c r="E110"/>
  <c r="E111"/>
  <c r="E112"/>
  <c r="D109"/>
  <c r="C109"/>
  <c r="C63"/>
  <c r="C61"/>
  <c r="E94"/>
  <c r="E58"/>
  <c r="D19"/>
  <c r="D50"/>
  <c r="D63"/>
  <c r="E55"/>
  <c r="E96"/>
  <c r="C177"/>
  <c r="C176" s="1"/>
  <c r="E97"/>
  <c r="E60"/>
  <c r="E59"/>
  <c r="E51"/>
  <c r="E92"/>
  <c r="C53"/>
  <c r="D28"/>
  <c r="E95"/>
  <c r="E78"/>
  <c r="E75"/>
  <c r="E70"/>
  <c r="E66"/>
  <c r="E108"/>
  <c r="E107"/>
  <c r="E91"/>
  <c r="E57"/>
  <c r="E54"/>
  <c r="E56"/>
  <c r="D52"/>
  <c r="D49" s="1"/>
  <c r="D61"/>
  <c r="D115"/>
  <c r="C115"/>
  <c r="C50"/>
  <c r="E50" s="1"/>
  <c r="C52"/>
  <c r="E52" s="1"/>
  <c r="C22"/>
  <c r="D171"/>
  <c r="E109" l="1"/>
  <c r="E53"/>
  <c r="D10"/>
  <c r="D22"/>
  <c r="E123"/>
  <c r="C114"/>
  <c r="E73"/>
  <c r="E82"/>
  <c r="D114" l="1"/>
  <c r="D113" l="1"/>
  <c r="E106"/>
  <c r="E48"/>
  <c r="E71"/>
  <c r="E72"/>
  <c r="E104"/>
  <c r="E102"/>
  <c r="E100"/>
  <c r="C113"/>
  <c r="C156"/>
  <c r="C130"/>
  <c r="C128"/>
  <c r="C120"/>
  <c r="C154"/>
  <c r="C132"/>
  <c r="C152"/>
  <c r="C146"/>
  <c r="C144"/>
  <c r="C138"/>
  <c r="C136"/>
  <c r="E125"/>
  <c r="D32"/>
  <c r="C32"/>
  <c r="D174"/>
  <c r="D173" s="1"/>
  <c r="D128"/>
  <c r="E41"/>
  <c r="E43"/>
  <c r="E44"/>
  <c r="E45"/>
  <c r="E47"/>
  <c r="D39"/>
  <c r="D38" s="1"/>
  <c r="C7"/>
  <c r="D7"/>
  <c r="E8"/>
  <c r="E9"/>
  <c r="C10"/>
  <c r="E11"/>
  <c r="E12"/>
  <c r="C15"/>
  <c r="D15"/>
  <c r="E15"/>
  <c r="E16"/>
  <c r="E18"/>
  <c r="C21"/>
  <c r="D21"/>
  <c r="E23"/>
  <c r="E24"/>
  <c r="E27"/>
  <c r="C28"/>
  <c r="E29"/>
  <c r="C30"/>
  <c r="D30"/>
  <c r="E30" s="1"/>
  <c r="E31"/>
  <c r="E32"/>
  <c r="E34"/>
  <c r="E35"/>
  <c r="C39"/>
  <c r="E40"/>
  <c r="C46"/>
  <c r="C42" s="1"/>
  <c r="D46"/>
  <c r="D42" s="1"/>
  <c r="C49"/>
  <c r="E49" s="1"/>
  <c r="E62"/>
  <c r="E67"/>
  <c r="E68"/>
  <c r="E69"/>
  <c r="E74"/>
  <c r="E76"/>
  <c r="E77"/>
  <c r="E79"/>
  <c r="E80"/>
  <c r="E81"/>
  <c r="E83"/>
  <c r="E84"/>
  <c r="E85"/>
  <c r="E86"/>
  <c r="E87"/>
  <c r="E88"/>
  <c r="E89"/>
  <c r="E90"/>
  <c r="E93"/>
  <c r="E98"/>
  <c r="E99"/>
  <c r="E101"/>
  <c r="E103"/>
  <c r="E105"/>
  <c r="E115"/>
  <c r="E116"/>
  <c r="E117"/>
  <c r="D120"/>
  <c r="E122"/>
  <c r="E124"/>
  <c r="E126"/>
  <c r="E127"/>
  <c r="E129"/>
  <c r="D130"/>
  <c r="E130" s="1"/>
  <c r="E131"/>
  <c r="D132"/>
  <c r="E133"/>
  <c r="E134"/>
  <c r="E135"/>
  <c r="D136"/>
  <c r="E136" s="1"/>
  <c r="E137"/>
  <c r="D138"/>
  <c r="E139"/>
  <c r="E140"/>
  <c r="E141"/>
  <c r="E142"/>
  <c r="E143"/>
  <c r="D144"/>
  <c r="E144" s="1"/>
  <c r="E145"/>
  <c r="D146"/>
  <c r="E146" s="1"/>
  <c r="E147"/>
  <c r="E148"/>
  <c r="E149"/>
  <c r="E150"/>
  <c r="E151"/>
  <c r="D152"/>
  <c r="E152" s="1"/>
  <c r="E153"/>
  <c r="D154"/>
  <c r="E155"/>
  <c r="D156"/>
  <c r="E157"/>
  <c r="E158"/>
  <c r="D164"/>
  <c r="D166"/>
  <c r="C171"/>
  <c r="C168" s="1"/>
  <c r="C163" s="1"/>
  <c r="D168"/>
  <c r="D163" s="1"/>
  <c r="C174"/>
  <c r="C173" s="1"/>
  <c r="D177"/>
  <c r="D176" s="1"/>
  <c r="E22"/>
  <c r="E7"/>
  <c r="E63"/>
  <c r="E114"/>
  <c r="E113"/>
  <c r="E156" l="1"/>
  <c r="D6"/>
  <c r="D162"/>
  <c r="C6"/>
  <c r="C38"/>
  <c r="C37" s="1"/>
  <c r="E39"/>
  <c r="E21"/>
  <c r="E10"/>
  <c r="D159"/>
  <c r="E128"/>
  <c r="E42"/>
  <c r="E6"/>
  <c r="C159"/>
  <c r="E28"/>
  <c r="E46"/>
  <c r="E154"/>
  <c r="E138"/>
  <c r="E132"/>
  <c r="E120"/>
  <c r="C162"/>
  <c r="E61"/>
  <c r="E159" l="1"/>
  <c r="D37"/>
  <c r="D118" s="1"/>
  <c r="D161" s="1"/>
  <c r="E38"/>
  <c r="C118" l="1"/>
  <c r="E37"/>
  <c r="C161" l="1"/>
  <c r="E118"/>
</calcChain>
</file>

<file path=xl/sharedStrings.xml><?xml version="1.0" encoding="utf-8"?>
<sst xmlns="http://schemas.openxmlformats.org/spreadsheetml/2006/main" count="352" uniqueCount="346">
  <si>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</si>
  <si>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</si>
  <si>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</si>
  <si>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</si>
  <si>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</si>
  <si>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</si>
  <si>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</si>
  <si>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</si>
  <si>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</si>
  <si>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</si>
  <si>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</si>
  <si>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</si>
  <si>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</si>
  <si>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</si>
  <si>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</si>
  <si>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</si>
  <si>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</si>
  <si>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</si>
  <si>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</si>
  <si>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</si>
  <si>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</si>
  <si>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</si>
  <si>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</si>
  <si>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</si>
  <si>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</si>
  <si>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</si>
  <si>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</si>
  <si>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</si>
  <si>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</si>
  <si>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</si>
  <si>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</si>
  <si>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</si>
  <si>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</si>
  <si>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</si>
  <si>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</si>
  <si>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</si>
  <si>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</si>
  <si>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</si>
  <si>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</si>
  <si>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</si>
  <si>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</si>
  <si>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</si>
  <si>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</si>
  <si>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</si>
  <si>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</si>
  <si>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</si>
  <si>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</si>
  <si>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</si>
  <si>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</si>
  <si>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</si>
  <si>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</si>
  <si>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</si>
  <si>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</si>
  <si>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</si>
  <si>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</si>
  <si>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</si>
  <si>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</si>
  <si>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</si>
  <si>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</si>
  <si>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</si>
  <si>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</si>
  <si>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</si>
  <si>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</si>
  <si>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</si>
  <si>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</si>
  <si>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</si>
  <si>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</si>
  <si>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</si>
  <si>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</si>
  <si>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</si>
  <si>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</si>
  <si>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</si>
  <si>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</si>
  <si>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</si>
  <si>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</si>
  <si>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</si>
  <si>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</si>
  <si>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</si>
  <si>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</si>
  <si>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</si>
  <si>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</si>
  <si>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</si>
  <si>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</si>
  <si>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</si>
  <si>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</si>
  <si>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</si>
  <si>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</si>
  <si>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</si>
  <si>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</si>
  <si>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</si>
  <si>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</si>
  <si>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</si>
  <si>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</si>
  <si>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</si>
  <si>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</si>
  <si>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</si>
  <si>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</si>
  <si>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</si>
  <si>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</si>
  <si>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</si>
  <si>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</si>
  <si>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</si>
  <si>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</si>
  <si>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</si>
  <si>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</si>
  <si>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</si>
  <si>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</si>
  <si>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</si>
  <si>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</si>
  <si>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</si>
  <si>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</si>
  <si>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</si>
  <si>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</si>
  <si>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</si>
  <si>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</si>
  <si>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</si>
  <si>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</si>
  <si>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</si>
  <si>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</si>
  <si>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</si>
  <si>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</si>
  <si>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</si>
  <si>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</si>
  <si>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</si>
  <si>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</si>
  <si>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</si>
  <si>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</si>
  <si>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</si>
  <si>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</si>
  <si>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</si>
  <si>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</si>
  <si>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</si>
  <si>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</si>
  <si>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</si>
  <si>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</si>
  <si>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</si>
  <si>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</si>
  <si>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</si>
  <si>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</si>
  <si>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</si>
  <si>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</si>
  <si>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</si>
  <si>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</si>
  <si>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</si>
  <si>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</si>
  <si>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</si>
  <si>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</si>
  <si>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</si>
  <si>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</si>
  <si>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</si>
  <si>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</si>
  <si>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</si>
  <si>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</si>
  <si>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</si>
  <si>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</si>
  <si>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</si>
  <si>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</si>
  <si>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</si>
  <si>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</si>
  <si>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</si>
  <si>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</si>
  <si>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</si>
  <si>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</si>
  <si>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</si>
  <si>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</si>
  <si>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</si>
  <si>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</si>
  <si>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</si>
  <si>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</si>
  <si>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</si>
  <si>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</si>
  <si>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</si>
  <si>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</si>
  <si>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</si>
  <si>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</si>
  <si>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</si>
  <si>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</si>
  <si>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</si>
  <si>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</si>
  <si>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</si>
  <si>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</si>
  <si>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</si>
  <si>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</si>
  <si>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</si>
  <si>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</si>
  <si>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</si>
  <si>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</si>
  <si>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</si>
  <si>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</si>
  <si>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</si>
  <si>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</si>
  <si>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</si>
  <si>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</si>
  <si>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</si>
  <si>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</si>
  <si>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</si>
  <si>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</si>
  <si>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</si>
  <si>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</si>
  <si>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</si>
  <si>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</si>
  <si>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</si>
  <si>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</si>
  <si>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</si>
  <si>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</si>
  <si>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</si>
  <si>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</si>
  <si>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</si>
  <si>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</si>
  <si>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</si>
  <si>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</si>
  <si>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</si>
  <si>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</si>
  <si>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</si>
  <si>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</si>
  <si>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</si>
  <si>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</si>
  <si>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</si>
  <si>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</si>
  <si>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</si>
  <si>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</si>
  <si>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</si>
  <si>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</si>
  <si>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</si>
  <si>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</si>
  <si>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</si>
  <si>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</si>
  <si>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</si>
  <si>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</si>
  <si>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</si>
  <si>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</si>
  <si>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</si>
  <si>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</si>
  <si>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</si>
  <si>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</si>
  <si>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</si>
  <si>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</si>
  <si>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</si>
  <si>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</si>
  <si>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</si>
  <si>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</si>
  <si>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</si>
  <si>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</si>
  <si>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</si>
  <si>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</si>
  <si>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</si>
  <si>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</si>
  <si>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</si>
  <si>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</si>
  <si>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</si>
  <si>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</si>
  <si>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</si>
  <si>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</si>
  <si>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</si>
  <si>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</si>
  <si>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</si>
  <si>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</si>
  <si>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</si>
  <si>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</si>
  <si>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</si>
  <si>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</si>
  <si>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</si>
  <si>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</si>
  <si>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</si>
  <si>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</si>
  <si>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</si>
  <si>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</si>
  <si>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</si>
  <si>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</si>
  <si>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</si>
  <si>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</si>
  <si>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</si>
  <si>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</si>
  <si>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</si>
  <si>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</si>
  <si>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</si>
  <si>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</si>
  <si>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</si>
  <si>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</si>
  <si>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</si>
  <si>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</si>
  <si>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</si>
  <si>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</si>
  <si>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</si>
  <si>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</si>
  <si>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</si>
  <si>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</si>
  <si>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</si>
  <si>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</si>
  <si>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</si>
  <si>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</si>
  <si>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</si>
  <si>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</si>
  <si>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</si>
  <si>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</si>
  <si>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</si>
  <si>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</si>
  <si>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</si>
  <si>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</si>
  <si>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</si>
  <si>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</si>
  <si>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</si>
  <si>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</si>
  <si>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</si>
  <si>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</si>
  <si>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</si>
  <si>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</si>
  <si>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</si>
  <si>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</si>
  <si>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</si>
  <si>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</si>
  <si>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</si>
  <si>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</si>
  <si>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</si>
  <si>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</si>
  <si>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</si>
  <si>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</si>
  <si>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</si>
  <si>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</si>
  <si>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</si>
  <si>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</si>
  <si>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</si>
  <si>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</si>
  <si>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</si>
  <si>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</si>
  <si>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</si>
  <si>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</si>
  <si>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</si>
  <si>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</si>
  <si>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</si>
  <si>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</si>
  <si>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</si>
  <si>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</si>
  <si>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</si>
  <si>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</si>
  <si>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</si>
  <si>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</si>
  <si>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</si>
  <si>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</si>
  <si>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</si>
  <si>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Доходы от сдачи в аренду имущества, состовляющего казну муниципальных районов ( за исключением земельных участков)</t>
  </si>
  <si>
    <t xml:space="preserve">000 1 11 05070 00 0000 120  </t>
  </si>
  <si>
    <t>Межбюджетные транферты ,передаваемые бюджетам муниципальных районов за достижение показателей деятельности органоыв исполнительной власти субьектов РФ</t>
  </si>
  <si>
    <t xml:space="preserve">000 2 02 45550 05 0000 150 </t>
  </si>
  <si>
    <t>об исполнении  бюджета  Малосердобинского  района  на  01.01.2020 г.</t>
  </si>
  <si>
    <t>Исполнено на     01.01.2020г</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</si>
</sst>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8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164" fontId="13" fillId="0" borderId="0" xfId="0" applyNumberFormat="1" applyFont="1" applyFill="1" applyBorder="1" applyAlignment="1">
      <alignment horizontal="center" vertical="center"/>
    </xf>
    <xf numFmtId="0" fontId="7" fillId="0" borderId="0" xfId="0" applyFont="1" applyFill="1" applyBorder="1" applyAlignment="1">
      <alignment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83"/>
  <sheetViews>
    <sheetView tabSelected="1" view="pageBreakPreview" topLeftCell="A178" zoomScale="90" zoomScaleNormal="90" zoomScaleSheetLayoutView="90" workbookViewId="0">
      <selection activeCell="D125" sqref="D125"/>
    </sheetView>
  </sheetViews>
  <sheetFormatPr defaultRowHeight="12"/>
  <cols>
    <col min="1" max="1" width="57.5703125" style="1" customWidth="1"/>
    <col min="2" max="2" width="29.5703125" style="2" customWidth="1"/>
    <col min="3" max="3" width="14.42578125" style="3" customWidth="1"/>
    <col min="4" max="4" width="14" style="3" customWidth="1"/>
    <col min="5" max="5" width="11" style="3" customWidth="1"/>
    <col min="6" max="16384" width="9.140625" style="4"/>
  </cols>
  <sheetData>
    <row r="1" spans="1:5" ht="21">
      <c r="A1" s="84" t="s">
        <v>0</v>
      </c>
      <c r="B1" s="84"/>
      <c r="C1" s="84"/>
      <c r="D1" s="84"/>
      <c r="E1" s="6"/>
    </row>
    <row r="2" spans="1:5" ht="21">
      <c r="A2" s="84" t="s">
        <v>344</v>
      </c>
      <c r="B2" s="84"/>
      <c r="C2" s="84"/>
      <c r="D2" s="84"/>
      <c r="E2" s="5"/>
    </row>
    <row r="3" spans="1:5">
      <c r="A3" s="7"/>
      <c r="B3" s="8"/>
      <c r="C3" s="9"/>
      <c r="D3" s="10"/>
      <c r="E3" s="10"/>
    </row>
    <row r="4" spans="1:5" ht="13.5" thickBot="1">
      <c r="A4" s="8"/>
      <c r="B4" s="8"/>
      <c r="C4" s="9"/>
      <c r="D4" s="85" t="s">
        <v>1</v>
      </c>
      <c r="E4" s="85"/>
    </row>
    <row r="5" spans="1:5" ht="78.75" customHeight="1" thickBot="1">
      <c r="A5" s="11" t="s">
        <v>2</v>
      </c>
      <c r="B5" s="12" t="s">
        <v>3</v>
      </c>
      <c r="C5" s="13" t="s">
        <v>262</v>
      </c>
      <c r="D5" s="13" t="s">
        <v>345</v>
      </c>
      <c r="E5" s="12" t="s">
        <v>4</v>
      </c>
    </row>
    <row r="6" spans="1:5" s="17" customFormat="1" ht="16.5" customHeight="1" thickBot="1">
      <c r="A6" s="14" t="s">
        <v>5</v>
      </c>
      <c r="B6" s="15" t="s">
        <v>6</v>
      </c>
      <c r="C6" s="16">
        <f>SUM(C7,C9,C10,C15,C21,C28,C32,C35,C30)</f>
        <v>20037.599999999999</v>
      </c>
      <c r="D6" s="16">
        <f>SUM(D7,D9,D10,D15,D21,D28,D32,D35,D30,D36,D19)</f>
        <v>20768.199999999997</v>
      </c>
      <c r="E6" s="16">
        <f t="shared" ref="E6:E12" si="0">D6/C6*100</f>
        <v>103.64614524693576</v>
      </c>
    </row>
    <row r="7" spans="1:5" s="17" customFormat="1" ht="18" customHeight="1">
      <c r="A7" s="18" t="s">
        <v>7</v>
      </c>
      <c r="B7" s="19" t="s">
        <v>8</v>
      </c>
      <c r="C7" s="20">
        <f>SUM(C8:C8)</f>
        <v>10975</v>
      </c>
      <c r="D7" s="20">
        <f>SUM(D8:D8)</f>
        <v>11424.3</v>
      </c>
      <c r="E7" s="20">
        <f t="shared" si="0"/>
        <v>104.09384965831434</v>
      </c>
    </row>
    <row r="8" spans="1:5" ht="17.25" customHeight="1">
      <c r="A8" s="21" t="s">
        <v>9</v>
      </c>
      <c r="B8" s="22" t="s">
        <v>10</v>
      </c>
      <c r="C8" s="23">
        <v>10975</v>
      </c>
      <c r="D8" s="23">
        <v>11424.3</v>
      </c>
      <c r="E8" s="23">
        <f t="shared" si="0"/>
        <v>104.09384965831434</v>
      </c>
    </row>
    <row r="9" spans="1:5" ht="35.25" customHeight="1">
      <c r="A9" s="25" t="s">
        <v>11</v>
      </c>
      <c r="B9" s="26" t="s">
        <v>12</v>
      </c>
      <c r="C9" s="27">
        <v>1301.3</v>
      </c>
      <c r="D9" s="27">
        <v>1453.6</v>
      </c>
      <c r="E9" s="27">
        <f t="shared" si="0"/>
        <v>111.70368093445016</v>
      </c>
    </row>
    <row r="10" spans="1:5" s="17" customFormat="1" ht="17.25" customHeight="1">
      <c r="A10" s="25" t="s">
        <v>13</v>
      </c>
      <c r="B10" s="26" t="s">
        <v>14</v>
      </c>
      <c r="C10" s="27">
        <f>(C11+C12+C13)</f>
        <v>2949</v>
      </c>
      <c r="D10" s="27">
        <f>(D11+D12+D14)</f>
        <v>2953.3</v>
      </c>
      <c r="E10" s="27">
        <f t="shared" si="0"/>
        <v>100.1458121397084</v>
      </c>
    </row>
    <row r="11" spans="1:5" ht="33.75" customHeight="1">
      <c r="A11" s="21" t="s">
        <v>15</v>
      </c>
      <c r="B11" s="22" t="s">
        <v>16</v>
      </c>
      <c r="C11" s="23">
        <v>1550</v>
      </c>
      <c r="D11" s="23">
        <v>1553.9</v>
      </c>
      <c r="E11" s="23">
        <f t="shared" si="0"/>
        <v>100.25161290322582</v>
      </c>
    </row>
    <row r="12" spans="1:5" ht="15.75">
      <c r="A12" s="21" t="s">
        <v>17</v>
      </c>
      <c r="B12" s="22" t="s">
        <v>18</v>
      </c>
      <c r="C12" s="23">
        <v>1399</v>
      </c>
      <c r="D12" s="23">
        <v>1399.4</v>
      </c>
      <c r="E12" s="23">
        <f t="shared" si="0"/>
        <v>100.02859185132237</v>
      </c>
    </row>
    <row r="13" spans="1:5" ht="22.5" customHeight="1">
      <c r="A13" s="21" t="s">
        <v>19</v>
      </c>
      <c r="B13" s="22" t="s">
        <v>20</v>
      </c>
      <c r="C13" s="23"/>
      <c r="D13" s="23"/>
      <c r="E13" s="23"/>
    </row>
    <row r="14" spans="1:5" ht="46.5" customHeight="1">
      <c r="A14" s="21" t="s">
        <v>257</v>
      </c>
      <c r="B14" s="22"/>
      <c r="C14" s="23"/>
      <c r="D14" s="23"/>
      <c r="E14" s="23"/>
    </row>
    <row r="15" spans="1:5" s="17" customFormat="1" ht="19.5" customHeight="1">
      <c r="A15" s="25" t="s">
        <v>21</v>
      </c>
      <c r="B15" s="26" t="s">
        <v>22</v>
      </c>
      <c r="C15" s="27">
        <f>(C16+C17+C18)</f>
        <v>950</v>
      </c>
      <c r="D15" s="27">
        <f>(D16+D17+D18)</f>
        <v>959.6</v>
      </c>
      <c r="E15" s="27">
        <f>D15/C15*100</f>
        <v>101.01052631578949</v>
      </c>
    </row>
    <row r="16" spans="1:5" s="17" customFormat="1" ht="48" customHeight="1">
      <c r="A16" s="21" t="s">
        <v>23</v>
      </c>
      <c r="B16" s="22" t="s">
        <v>24</v>
      </c>
      <c r="C16" s="23">
        <v>548</v>
      </c>
      <c r="D16" s="23">
        <v>552</v>
      </c>
      <c r="E16" s="23">
        <f>D16/C16*100</f>
        <v>100.72992700729928</v>
      </c>
    </row>
    <row r="17" spans="1:5" s="17" customFormat="1" ht="66.75" customHeight="1">
      <c r="A17" s="21" t="s">
        <v>25</v>
      </c>
      <c r="B17" s="22" t="s">
        <v>26</v>
      </c>
      <c r="C17" s="23">
        <v>3.6</v>
      </c>
      <c r="D17" s="23">
        <v>3.6</v>
      </c>
      <c r="E17" s="23">
        <f>D17/C17*100</f>
        <v>100</v>
      </c>
    </row>
    <row r="18" spans="1:5" s="17" customFormat="1" ht="48.75" customHeight="1">
      <c r="A18" s="21" t="s">
        <v>27</v>
      </c>
      <c r="B18" s="22" t="s">
        <v>28</v>
      </c>
      <c r="C18" s="23">
        <v>398.4</v>
      </c>
      <c r="D18" s="23">
        <v>404</v>
      </c>
      <c r="E18" s="23">
        <f>D18/C18*100</f>
        <v>101.40562248995984</v>
      </c>
    </row>
    <row r="19" spans="1:5" s="17" customFormat="1" ht="48.75" customHeight="1">
      <c r="A19" s="25" t="s">
        <v>336</v>
      </c>
      <c r="B19" s="26" t="s">
        <v>337</v>
      </c>
      <c r="C19" s="23"/>
      <c r="D19" s="27">
        <f>SUM(D20)</f>
        <v>1.4</v>
      </c>
      <c r="E19" s="23"/>
    </row>
    <row r="20" spans="1:5" s="17" customFormat="1" ht="48.75" customHeight="1">
      <c r="A20" s="21" t="s">
        <v>339</v>
      </c>
      <c r="B20" s="22" t="s">
        <v>338</v>
      </c>
      <c r="C20" s="23"/>
      <c r="D20" s="23">
        <v>1.4</v>
      </c>
      <c r="E20" s="23"/>
    </row>
    <row r="21" spans="1:5" s="17" customFormat="1" ht="47.25">
      <c r="A21" s="25" t="s">
        <v>29</v>
      </c>
      <c r="B21" s="26" t="s">
        <v>30</v>
      </c>
      <c r="C21" s="27">
        <f>SUM(C22+C27)</f>
        <v>2007</v>
      </c>
      <c r="D21" s="27">
        <f>D22+D27</f>
        <v>2101.4</v>
      </c>
      <c r="E21" s="27">
        <f>D21/C21*100</f>
        <v>104.70353761833584</v>
      </c>
    </row>
    <row r="22" spans="1:5" s="17" customFormat="1" ht="96" customHeight="1">
      <c r="A22" s="25" t="s">
        <v>31</v>
      </c>
      <c r="B22" s="26" t="s">
        <v>32</v>
      </c>
      <c r="C22" s="27">
        <f>SUM(C23:C26)</f>
        <v>1827</v>
      </c>
      <c r="D22" s="27">
        <f>SUM(D23:D26)</f>
        <v>1919.3000000000002</v>
      </c>
      <c r="E22" s="27">
        <f>D22/C22*100</f>
        <v>105.05199781061852</v>
      </c>
    </row>
    <row r="23" spans="1:5" ht="78.75">
      <c r="A23" s="21" t="s">
        <v>33</v>
      </c>
      <c r="B23" s="22" t="s">
        <v>34</v>
      </c>
      <c r="C23" s="23">
        <v>1740</v>
      </c>
      <c r="D23" s="23">
        <v>1827.5</v>
      </c>
      <c r="E23" s="23">
        <f>D23/C23*100</f>
        <v>105.02873563218391</v>
      </c>
    </row>
    <row r="24" spans="1:5" ht="85.5" customHeight="1">
      <c r="A24" s="21" t="s">
        <v>35</v>
      </c>
      <c r="B24" s="22" t="s">
        <v>36</v>
      </c>
      <c r="C24" s="23">
        <v>38</v>
      </c>
      <c r="D24" s="23">
        <v>38.9</v>
      </c>
      <c r="E24" s="23">
        <f>D24/C24*100</f>
        <v>102.36842105263158</v>
      </c>
    </row>
    <row r="25" spans="1:5" ht="54.75" customHeight="1">
      <c r="A25" s="21" t="s">
        <v>340</v>
      </c>
      <c r="B25" s="22" t="s">
        <v>341</v>
      </c>
      <c r="C25" s="23">
        <v>49</v>
      </c>
      <c r="D25" s="23">
        <v>52.5</v>
      </c>
      <c r="E25" s="23">
        <f>D25/C25*100</f>
        <v>107.14285714285714</v>
      </c>
    </row>
    <row r="26" spans="1:5" ht="177.75" customHeight="1">
      <c r="A26" s="80" t="s">
        <v>256</v>
      </c>
      <c r="B26" s="22" t="s">
        <v>326</v>
      </c>
      <c r="C26" s="23"/>
      <c r="D26" s="23">
        <v>0.4</v>
      </c>
      <c r="E26" s="23"/>
    </row>
    <row r="27" spans="1:5" ht="96.75" customHeight="1">
      <c r="A27" s="21" t="s">
        <v>37</v>
      </c>
      <c r="B27" s="22" t="s">
        <v>38</v>
      </c>
      <c r="C27" s="23">
        <v>180</v>
      </c>
      <c r="D27" s="23">
        <v>182.1</v>
      </c>
      <c r="E27" s="23">
        <f t="shared" ref="E27:E32" si="1">D27/C27*100</f>
        <v>101.16666666666667</v>
      </c>
    </row>
    <row r="28" spans="1:5" s="17" customFormat="1" ht="16.5" customHeight="1">
      <c r="A28" s="25" t="s">
        <v>39</v>
      </c>
      <c r="B28" s="26" t="s">
        <v>40</v>
      </c>
      <c r="C28" s="27">
        <f>C29</f>
        <v>1</v>
      </c>
      <c r="D28" s="27">
        <f>SUM(D29)</f>
        <v>1.6</v>
      </c>
      <c r="E28" s="27">
        <f t="shared" si="1"/>
        <v>160</v>
      </c>
    </row>
    <row r="29" spans="1:5" s="17" customFormat="1" ht="23.25" customHeight="1">
      <c r="A29" s="21" t="s">
        <v>41</v>
      </c>
      <c r="B29" s="22" t="s">
        <v>42</v>
      </c>
      <c r="C29" s="23">
        <v>1</v>
      </c>
      <c r="D29" s="23">
        <v>1.6</v>
      </c>
      <c r="E29" s="23">
        <f t="shared" si="1"/>
        <v>160</v>
      </c>
    </row>
    <row r="30" spans="1:5" s="17" customFormat="1" ht="50.25" customHeight="1">
      <c r="A30" s="25" t="s">
        <v>43</v>
      </c>
      <c r="B30" s="26" t="s">
        <v>44</v>
      </c>
      <c r="C30" s="27">
        <f>SUM(C31)</f>
        <v>643</v>
      </c>
      <c r="D30" s="27">
        <f>SUM(D31)</f>
        <v>651.1</v>
      </c>
      <c r="E30" s="27">
        <f t="shared" si="1"/>
        <v>101.2597200622084</v>
      </c>
    </row>
    <row r="31" spans="1:5" s="17" customFormat="1" ht="31.5">
      <c r="A31" s="21" t="s">
        <v>45</v>
      </c>
      <c r="B31" s="22" t="s">
        <v>46</v>
      </c>
      <c r="C31" s="23">
        <v>643</v>
      </c>
      <c r="D31" s="23">
        <v>651.1</v>
      </c>
      <c r="E31" s="23">
        <f t="shared" si="1"/>
        <v>101.2597200622084</v>
      </c>
    </row>
    <row r="32" spans="1:5" s="17" customFormat="1" ht="31.5">
      <c r="A32" s="25" t="s">
        <v>47</v>
      </c>
      <c r="B32" s="26" t="s">
        <v>48</v>
      </c>
      <c r="C32" s="27">
        <f>C33+C34</f>
        <v>108.3</v>
      </c>
      <c r="D32" s="27">
        <f>D33+D34</f>
        <v>108.3</v>
      </c>
      <c r="E32" s="27">
        <f t="shared" si="1"/>
        <v>100</v>
      </c>
    </row>
    <row r="33" spans="1:5" s="17" customFormat="1" ht="87.75" customHeight="1">
      <c r="A33" s="21" t="s">
        <v>235</v>
      </c>
      <c r="B33" s="21" t="s">
        <v>236</v>
      </c>
      <c r="C33" s="23"/>
      <c r="D33" s="23"/>
      <c r="E33" s="23"/>
    </row>
    <row r="34" spans="1:5" s="17" customFormat="1" ht="47.25">
      <c r="A34" s="21" t="s">
        <v>234</v>
      </c>
      <c r="B34" s="22" t="s">
        <v>49</v>
      </c>
      <c r="C34" s="23">
        <v>108.3</v>
      </c>
      <c r="D34" s="23">
        <v>108.3</v>
      </c>
      <c r="E34" s="23">
        <f>D34/C34*100</f>
        <v>100</v>
      </c>
    </row>
    <row r="35" spans="1:5" s="17" customFormat="1" ht="16.5" customHeight="1">
      <c r="A35" s="25" t="s">
        <v>50</v>
      </c>
      <c r="B35" s="26" t="s">
        <v>51</v>
      </c>
      <c r="C35" s="27">
        <v>1103</v>
      </c>
      <c r="D35" s="27">
        <v>1113.5999999999999</v>
      </c>
      <c r="E35" s="27">
        <f>D35/C35*100</f>
        <v>100.96101541251133</v>
      </c>
    </row>
    <row r="36" spans="1:5" s="17" customFormat="1" ht="16.5" customHeight="1" thickBot="1">
      <c r="A36" s="28" t="s">
        <v>52</v>
      </c>
      <c r="B36" s="29" t="s">
        <v>53</v>
      </c>
      <c r="C36" s="30"/>
      <c r="D36" s="30"/>
      <c r="E36" s="30"/>
    </row>
    <row r="37" spans="1:5" s="17" customFormat="1" ht="18.75" customHeight="1" thickBot="1">
      <c r="A37" s="31" t="s">
        <v>54</v>
      </c>
      <c r="B37" s="15" t="s">
        <v>55</v>
      </c>
      <c r="C37" s="16">
        <f>C38+C113</f>
        <v>235073.2</v>
      </c>
      <c r="D37" s="16">
        <f>D38+D113</f>
        <v>234469.49999999994</v>
      </c>
      <c r="E37" s="16">
        <f t="shared" ref="E37:E68" si="2">D37/C37*100</f>
        <v>99.74318637768998</v>
      </c>
    </row>
    <row r="38" spans="1:5" s="17" customFormat="1" ht="54.75" customHeight="1">
      <c r="A38" s="32" t="s">
        <v>56</v>
      </c>
      <c r="B38" s="19" t="s">
        <v>57</v>
      </c>
      <c r="C38" s="20">
        <f>C39+C49+C61+C109</f>
        <v>235462.90000000002</v>
      </c>
      <c r="D38" s="20">
        <f>D39+D49+D61+D109</f>
        <v>234859.19999999995</v>
      </c>
      <c r="E38" s="20">
        <f t="shared" si="2"/>
        <v>99.743611413942475</v>
      </c>
    </row>
    <row r="39" spans="1:5" s="17" customFormat="1" ht="31.5">
      <c r="A39" s="25" t="s">
        <v>58</v>
      </c>
      <c r="B39" s="26" t="s">
        <v>263</v>
      </c>
      <c r="C39" s="27">
        <f>C40+C48</f>
        <v>64770.6</v>
      </c>
      <c r="D39" s="27">
        <f>D40+D48</f>
        <v>64770.6</v>
      </c>
      <c r="E39" s="27">
        <f t="shared" si="2"/>
        <v>100</v>
      </c>
    </row>
    <row r="40" spans="1:5" ht="31.5">
      <c r="A40" s="21" t="s">
        <v>59</v>
      </c>
      <c r="B40" s="22" t="s">
        <v>264</v>
      </c>
      <c r="C40" s="33">
        <v>63217.599999999999</v>
      </c>
      <c r="D40" s="33">
        <v>63217.599999999999</v>
      </c>
      <c r="E40" s="23">
        <f t="shared" si="2"/>
        <v>100</v>
      </c>
    </row>
    <row r="41" spans="1:5" ht="23.25" hidden="1" customHeight="1">
      <c r="A41" s="21" t="s">
        <v>60</v>
      </c>
      <c r="B41" s="22" t="s">
        <v>61</v>
      </c>
      <c r="C41" s="33"/>
      <c r="D41" s="33"/>
      <c r="E41" s="23" t="e">
        <f t="shared" si="2"/>
        <v>#DIV/0!</v>
      </c>
    </row>
    <row r="42" spans="1:5" s="17" customFormat="1" ht="26.25" hidden="1" customHeight="1">
      <c r="A42" s="25" t="s">
        <v>62</v>
      </c>
      <c r="B42" s="26" t="s">
        <v>63</v>
      </c>
      <c r="C42" s="27">
        <f>SUM(C43+C45+C46)</f>
        <v>0</v>
      </c>
      <c r="D42" s="27">
        <f>SUM(D43+D45+D46)</f>
        <v>0</v>
      </c>
      <c r="E42" s="23" t="e">
        <f t="shared" si="2"/>
        <v>#DIV/0!</v>
      </c>
    </row>
    <row r="43" spans="1:5" s="17" customFormat="1" ht="26.25" hidden="1" customHeight="1">
      <c r="A43" s="21" t="s">
        <v>64</v>
      </c>
      <c r="B43" s="22" t="s">
        <v>65</v>
      </c>
      <c r="C43" s="23"/>
      <c r="D43" s="23"/>
      <c r="E43" s="23" t="e">
        <f t="shared" si="2"/>
        <v>#DIV/0!</v>
      </c>
    </row>
    <row r="44" spans="1:5" s="17" customFormat="1" ht="26.25" hidden="1" customHeight="1">
      <c r="A44" s="21" t="s">
        <v>66</v>
      </c>
      <c r="B44" s="22" t="s">
        <v>67</v>
      </c>
      <c r="C44" s="23"/>
      <c r="D44" s="23"/>
      <c r="E44" s="23" t="e">
        <f t="shared" si="2"/>
        <v>#DIV/0!</v>
      </c>
    </row>
    <row r="45" spans="1:5" s="17" customFormat="1" ht="41.25" hidden="1" customHeight="1">
      <c r="A45" s="21" t="s">
        <v>68</v>
      </c>
      <c r="B45" s="22" t="s">
        <v>69</v>
      </c>
      <c r="C45" s="23"/>
      <c r="D45" s="23"/>
      <c r="E45" s="23" t="e">
        <f t="shared" si="2"/>
        <v>#DIV/0!</v>
      </c>
    </row>
    <row r="46" spans="1:5" ht="22.5" hidden="1" customHeight="1">
      <c r="A46" s="25" t="s">
        <v>70</v>
      </c>
      <c r="B46" s="22" t="s">
        <v>71</v>
      </c>
      <c r="C46" s="34">
        <f>SUM(C47)</f>
        <v>0</v>
      </c>
      <c r="D46" s="34">
        <f>D47</f>
        <v>0</v>
      </c>
      <c r="E46" s="23" t="e">
        <f t="shared" si="2"/>
        <v>#DIV/0!</v>
      </c>
    </row>
    <row r="47" spans="1:5" ht="19.5" hidden="1" customHeight="1">
      <c r="A47" s="21" t="s">
        <v>72</v>
      </c>
      <c r="B47" s="22" t="s">
        <v>73</v>
      </c>
      <c r="C47" s="33"/>
      <c r="D47" s="33"/>
      <c r="E47" s="23" t="e">
        <f t="shared" si="2"/>
        <v>#DIV/0!</v>
      </c>
    </row>
    <row r="48" spans="1:5" ht="36" customHeight="1">
      <c r="A48" s="21" t="s">
        <v>60</v>
      </c>
      <c r="B48" s="22" t="s">
        <v>265</v>
      </c>
      <c r="C48" s="33">
        <v>1553</v>
      </c>
      <c r="D48" s="33">
        <v>1553</v>
      </c>
      <c r="E48" s="23">
        <f t="shared" si="2"/>
        <v>100</v>
      </c>
    </row>
    <row r="49" spans="1:5" ht="31.5">
      <c r="A49" s="25" t="s">
        <v>74</v>
      </c>
      <c r="B49" s="22" t="s">
        <v>266</v>
      </c>
      <c r="C49" s="34">
        <f>C50+C52</f>
        <v>31274.600000000002</v>
      </c>
      <c r="D49" s="34">
        <f>D50+D52</f>
        <v>31274.600000000002</v>
      </c>
      <c r="E49" s="23">
        <f t="shared" si="2"/>
        <v>100</v>
      </c>
    </row>
    <row r="50" spans="1:5" ht="31.5">
      <c r="A50" s="35" t="s">
        <v>75</v>
      </c>
      <c r="B50" s="22" t="s">
        <v>267</v>
      </c>
      <c r="C50" s="33">
        <f>C51</f>
        <v>299.2</v>
      </c>
      <c r="D50" s="33">
        <f t="shared" ref="D50" si="3">D51</f>
        <v>299.2</v>
      </c>
      <c r="E50" s="23">
        <f t="shared" si="2"/>
        <v>100</v>
      </c>
    </row>
    <row r="51" spans="1:5" ht="61.5" customHeight="1">
      <c r="A51" s="35" t="s">
        <v>253</v>
      </c>
      <c r="B51" s="22" t="s">
        <v>268</v>
      </c>
      <c r="C51" s="33">
        <v>299.2</v>
      </c>
      <c r="D51" s="33">
        <v>299.2</v>
      </c>
      <c r="E51" s="23">
        <f t="shared" si="2"/>
        <v>100</v>
      </c>
    </row>
    <row r="52" spans="1:5" ht="15.75">
      <c r="A52" s="37" t="s">
        <v>70</v>
      </c>
      <c r="B52" s="38" t="s">
        <v>269</v>
      </c>
      <c r="C52" s="33">
        <f>C53</f>
        <v>30975.4</v>
      </c>
      <c r="D52" s="33">
        <f>D53</f>
        <v>30975.4</v>
      </c>
      <c r="E52" s="23">
        <f t="shared" si="2"/>
        <v>100</v>
      </c>
    </row>
    <row r="53" spans="1:5" ht="15.75">
      <c r="A53" s="37" t="s">
        <v>72</v>
      </c>
      <c r="B53" s="38" t="s">
        <v>270</v>
      </c>
      <c r="C53" s="33">
        <f>C54+C56+C57+C60+C55+C59+C58</f>
        <v>30975.4</v>
      </c>
      <c r="D53" s="33">
        <f>D54+D56+D57+D60+D55+D59+D58</f>
        <v>30975.4</v>
      </c>
      <c r="E53" s="23">
        <f t="shared" si="2"/>
        <v>100</v>
      </c>
    </row>
    <row r="54" spans="1:5" ht="82.5" customHeight="1">
      <c r="A54" s="36" t="s">
        <v>245</v>
      </c>
      <c r="B54" s="38" t="s">
        <v>271</v>
      </c>
      <c r="C54" s="33">
        <v>3653.2</v>
      </c>
      <c r="D54" s="33">
        <v>3653.2</v>
      </c>
      <c r="E54" s="23">
        <f t="shared" si="2"/>
        <v>100</v>
      </c>
    </row>
    <row r="55" spans="1:5" ht="47.25">
      <c r="A55" s="78" t="s">
        <v>252</v>
      </c>
      <c r="B55" s="38" t="s">
        <v>272</v>
      </c>
      <c r="C55" s="33">
        <v>3448.7</v>
      </c>
      <c r="D55" s="33">
        <v>3448.7</v>
      </c>
      <c r="E55" s="23">
        <f t="shared" si="2"/>
        <v>100</v>
      </c>
    </row>
    <row r="56" spans="1:5" ht="86.25" customHeight="1">
      <c r="A56" s="21" t="s">
        <v>246</v>
      </c>
      <c r="B56" s="22" t="s">
        <v>273</v>
      </c>
      <c r="C56" s="33">
        <v>4684.7</v>
      </c>
      <c r="D56" s="33">
        <v>4684.7</v>
      </c>
      <c r="E56" s="23">
        <f t="shared" si="2"/>
        <v>100</v>
      </c>
    </row>
    <row r="57" spans="1:5" ht="50.25" customHeight="1">
      <c r="A57" s="21" t="s">
        <v>247</v>
      </c>
      <c r="B57" s="22" t="s">
        <v>274</v>
      </c>
      <c r="C57" s="33">
        <v>1840.6</v>
      </c>
      <c r="D57" s="33">
        <v>1840.6</v>
      </c>
      <c r="E57" s="23">
        <f t="shared" si="2"/>
        <v>100</v>
      </c>
    </row>
    <row r="58" spans="1:5" ht="63" customHeight="1">
      <c r="A58" s="21" t="s">
        <v>331</v>
      </c>
      <c r="B58" s="22" t="s">
        <v>330</v>
      </c>
      <c r="C58" s="33">
        <v>124.4</v>
      </c>
      <c r="D58" s="33">
        <v>124.4</v>
      </c>
      <c r="E58" s="23">
        <f t="shared" si="2"/>
        <v>100</v>
      </c>
    </row>
    <row r="59" spans="1:5" ht="50.25" customHeight="1">
      <c r="A59" s="21" t="s">
        <v>327</v>
      </c>
      <c r="B59" s="22" t="s">
        <v>328</v>
      </c>
      <c r="C59" s="33">
        <v>7298.8</v>
      </c>
      <c r="D59" s="33">
        <v>7298.8</v>
      </c>
      <c r="E59" s="23">
        <f t="shared" si="2"/>
        <v>100</v>
      </c>
    </row>
    <row r="60" spans="1:5" ht="96" customHeight="1">
      <c r="A60" s="39" t="s">
        <v>248</v>
      </c>
      <c r="B60" s="22" t="s">
        <v>275</v>
      </c>
      <c r="C60" s="33">
        <v>9925</v>
      </c>
      <c r="D60" s="33">
        <v>9925</v>
      </c>
      <c r="E60" s="23">
        <f t="shared" si="2"/>
        <v>100</v>
      </c>
    </row>
    <row r="61" spans="1:5" s="17" customFormat="1" ht="31.5">
      <c r="A61" s="25" t="s">
        <v>76</v>
      </c>
      <c r="B61" s="26" t="s">
        <v>276</v>
      </c>
      <c r="C61" s="27">
        <f>C62+C63+C101+C103+C105+C107+C100+C102+C106+C104+C108</f>
        <v>138480.90000000002</v>
      </c>
      <c r="D61" s="27">
        <f>D62+D63+D101+D103+D105+D107+D100+D102+D106+D104+D108</f>
        <v>137877.19999999998</v>
      </c>
      <c r="E61" s="27">
        <f t="shared" si="2"/>
        <v>99.564055404030412</v>
      </c>
    </row>
    <row r="62" spans="1:5" ht="78.75">
      <c r="A62" s="21" t="s">
        <v>77</v>
      </c>
      <c r="B62" s="22" t="s">
        <v>277</v>
      </c>
      <c r="C62" s="33">
        <v>4019.7</v>
      </c>
      <c r="D62" s="33">
        <v>3880.4</v>
      </c>
      <c r="E62" s="23">
        <f t="shared" si="2"/>
        <v>96.534567256262918</v>
      </c>
    </row>
    <row r="63" spans="1:5" ht="31.5">
      <c r="A63" s="40" t="s">
        <v>78</v>
      </c>
      <c r="B63" s="41" t="s">
        <v>281</v>
      </c>
      <c r="C63" s="42">
        <f>C65+C66+C67+C68+C74+C75+C76+C77+C78+C79+C80+C81+C82+C83+C84+C85+C86+C87+C88+C89+C90+C91+C93+C94+C95+C97+C98+C99+C69+C70+C71+C72+C73+C92+C96</f>
        <v>121457.29999999999</v>
      </c>
      <c r="D63" s="42">
        <f>D65+D66+D67+D68+D74+D75+D76+D77+D78+D79+D80+D81+D82+D83+D84+D85+D86+D87+D88+D89+D90+D91+D93+D94+D95+D97+D98+D99+D69+D70+D71+D72+D73+D92+D96</f>
        <v>121055.29999999997</v>
      </c>
      <c r="E63" s="43">
        <f t="shared" si="2"/>
        <v>99.669019482567109</v>
      </c>
    </row>
    <row r="64" spans="1:5" ht="37.5" hidden="1" customHeight="1">
      <c r="A64" s="44" t="s">
        <v>79</v>
      </c>
      <c r="B64" s="22" t="s">
        <v>80</v>
      </c>
      <c r="C64" s="33"/>
      <c r="D64" s="33"/>
      <c r="E64" s="43" t="e">
        <f t="shared" si="2"/>
        <v>#DIV/0!</v>
      </c>
    </row>
    <row r="65" spans="1:5" ht="66.75" customHeight="1">
      <c r="A65" s="45" t="s">
        <v>81</v>
      </c>
      <c r="B65" s="38" t="s">
        <v>278</v>
      </c>
      <c r="C65" s="23">
        <v>2.2999999999999998</v>
      </c>
      <c r="D65" s="33">
        <v>2.2999999999999998</v>
      </c>
      <c r="E65" s="43">
        <f t="shared" si="2"/>
        <v>100</v>
      </c>
    </row>
    <row r="66" spans="1:5" ht="78.75">
      <c r="A66" s="45" t="s">
        <v>82</v>
      </c>
      <c r="B66" s="38" t="s">
        <v>279</v>
      </c>
      <c r="C66" s="23">
        <v>277.2</v>
      </c>
      <c r="D66" s="33">
        <v>277.2</v>
      </c>
      <c r="E66" s="43">
        <f t="shared" si="2"/>
        <v>100</v>
      </c>
    </row>
    <row r="67" spans="1:5" ht="83.25" customHeight="1">
      <c r="A67" s="45" t="s">
        <v>83</v>
      </c>
      <c r="B67" s="38" t="s">
        <v>280</v>
      </c>
      <c r="C67" s="23">
        <v>4106.5</v>
      </c>
      <c r="D67" s="33">
        <v>4106.5</v>
      </c>
      <c r="E67" s="24">
        <f t="shared" si="2"/>
        <v>100</v>
      </c>
    </row>
    <row r="68" spans="1:5" ht="50.25" customHeight="1">
      <c r="A68" s="45" t="s">
        <v>84</v>
      </c>
      <c r="B68" s="38" t="s">
        <v>282</v>
      </c>
      <c r="C68" s="23">
        <v>213.5</v>
      </c>
      <c r="D68" s="33">
        <v>213.5</v>
      </c>
      <c r="E68" s="24">
        <f t="shared" si="2"/>
        <v>100</v>
      </c>
    </row>
    <row r="69" spans="1:5" ht="69" customHeight="1">
      <c r="A69" s="45" t="s">
        <v>85</v>
      </c>
      <c r="B69" s="38" t="s">
        <v>283</v>
      </c>
      <c r="C69" s="23">
        <v>10.9</v>
      </c>
      <c r="D69" s="33">
        <v>10.9</v>
      </c>
      <c r="E69" s="24">
        <f t="shared" ref="E69:E100" si="4">D69/C69*100</f>
        <v>100</v>
      </c>
    </row>
    <row r="70" spans="1:5" ht="54" customHeight="1">
      <c r="A70" s="45" t="s">
        <v>249</v>
      </c>
      <c r="B70" s="38" t="s">
        <v>284</v>
      </c>
      <c r="C70" s="23">
        <v>1726.8</v>
      </c>
      <c r="D70" s="33">
        <v>1726.8</v>
      </c>
      <c r="E70" s="24">
        <f t="shared" si="4"/>
        <v>100</v>
      </c>
    </row>
    <row r="71" spans="1:5" ht="79.5" customHeight="1">
      <c r="A71" s="45" t="s">
        <v>241</v>
      </c>
      <c r="B71" s="38" t="s">
        <v>285</v>
      </c>
      <c r="C71" s="23">
        <v>2435.9</v>
      </c>
      <c r="D71" s="33">
        <v>2435.9</v>
      </c>
      <c r="E71" s="24">
        <f t="shared" si="4"/>
        <v>100</v>
      </c>
    </row>
    <row r="72" spans="1:5" ht="78.75" customHeight="1">
      <c r="A72" s="45" t="s">
        <v>242</v>
      </c>
      <c r="B72" s="38" t="s">
        <v>324</v>
      </c>
      <c r="C72" s="23">
        <v>2.1</v>
      </c>
      <c r="D72" s="33">
        <v>2.1</v>
      </c>
      <c r="E72" s="24">
        <f t="shared" si="4"/>
        <v>100</v>
      </c>
    </row>
    <row r="73" spans="1:5" ht="68.25" customHeight="1">
      <c r="A73" s="45" t="s">
        <v>250</v>
      </c>
      <c r="B73" s="38" t="s">
        <v>323</v>
      </c>
      <c r="C73" s="23">
        <v>19.8</v>
      </c>
      <c r="D73" s="33">
        <v>19.8</v>
      </c>
      <c r="E73" s="24">
        <f t="shared" si="4"/>
        <v>100</v>
      </c>
    </row>
    <row r="74" spans="1:5" ht="64.5" customHeight="1">
      <c r="A74" s="45" t="s">
        <v>86</v>
      </c>
      <c r="B74" s="38" t="s">
        <v>322</v>
      </c>
      <c r="C74" s="23">
        <v>61502.8</v>
      </c>
      <c r="D74" s="33">
        <v>61502.8</v>
      </c>
      <c r="E74" s="24">
        <f t="shared" si="4"/>
        <v>100</v>
      </c>
    </row>
    <row r="75" spans="1:5" ht="80.25" customHeight="1">
      <c r="A75" s="45" t="s">
        <v>87</v>
      </c>
      <c r="B75" s="38" t="s">
        <v>321</v>
      </c>
      <c r="C75" s="23">
        <v>9.6</v>
      </c>
      <c r="D75" s="33">
        <v>9.6</v>
      </c>
      <c r="E75" s="24">
        <f t="shared" si="4"/>
        <v>100</v>
      </c>
    </row>
    <row r="76" spans="1:5" ht="80.25" customHeight="1">
      <c r="A76" s="45" t="s">
        <v>88</v>
      </c>
      <c r="B76" s="38" t="s">
        <v>320</v>
      </c>
      <c r="C76" s="23">
        <v>431.7</v>
      </c>
      <c r="D76" s="33">
        <v>431.7</v>
      </c>
      <c r="E76" s="24">
        <f t="shared" si="4"/>
        <v>100</v>
      </c>
    </row>
    <row r="77" spans="1:5" ht="63">
      <c r="A77" s="45" t="s">
        <v>90</v>
      </c>
      <c r="B77" s="38" t="s">
        <v>319</v>
      </c>
      <c r="C77" s="23">
        <v>12652</v>
      </c>
      <c r="D77" s="33">
        <v>12250.4</v>
      </c>
      <c r="E77" s="24">
        <f t="shared" si="4"/>
        <v>96.825798292760041</v>
      </c>
    </row>
    <row r="78" spans="1:5" ht="113.25" customHeight="1">
      <c r="A78" s="45" t="s">
        <v>91</v>
      </c>
      <c r="B78" s="38" t="s">
        <v>318</v>
      </c>
      <c r="C78" s="23">
        <v>19.3</v>
      </c>
      <c r="D78" s="33">
        <v>19.3</v>
      </c>
      <c r="E78" s="24">
        <f t="shared" si="4"/>
        <v>100</v>
      </c>
    </row>
    <row r="79" spans="1:5" ht="115.5" customHeight="1">
      <c r="A79" s="45" t="s">
        <v>92</v>
      </c>
      <c r="B79" s="38" t="s">
        <v>325</v>
      </c>
      <c r="C79" s="23">
        <v>246</v>
      </c>
      <c r="D79" s="33">
        <v>246</v>
      </c>
      <c r="E79" s="24">
        <f t="shared" si="4"/>
        <v>100</v>
      </c>
    </row>
    <row r="80" spans="1:5" ht="128.25" customHeight="1">
      <c r="A80" s="45" t="s">
        <v>93</v>
      </c>
      <c r="B80" s="38" t="s">
        <v>317</v>
      </c>
      <c r="C80" s="23">
        <v>123.4</v>
      </c>
      <c r="D80" s="33">
        <v>123.4</v>
      </c>
      <c r="E80" s="24">
        <f t="shared" si="4"/>
        <v>100</v>
      </c>
    </row>
    <row r="81" spans="1:5" ht="256.5" customHeight="1">
      <c r="A81" s="45" t="s">
        <v>94</v>
      </c>
      <c r="B81" s="38" t="s">
        <v>316</v>
      </c>
      <c r="C81" s="23">
        <v>5302.8</v>
      </c>
      <c r="D81" s="33">
        <v>5302.8</v>
      </c>
      <c r="E81" s="24">
        <f t="shared" si="4"/>
        <v>100</v>
      </c>
    </row>
    <row r="82" spans="1:5" ht="118.5" customHeight="1">
      <c r="A82" s="79" t="s">
        <v>254</v>
      </c>
      <c r="B82" s="38" t="s">
        <v>315</v>
      </c>
      <c r="C82" s="23">
        <v>18.3</v>
      </c>
      <c r="D82" s="33">
        <v>18.3</v>
      </c>
      <c r="E82" s="24">
        <f t="shared" si="4"/>
        <v>100</v>
      </c>
    </row>
    <row r="83" spans="1:5" ht="69" customHeight="1">
      <c r="A83" s="45" t="s">
        <v>95</v>
      </c>
      <c r="B83" s="38" t="s">
        <v>314</v>
      </c>
      <c r="C83" s="23">
        <v>427.4</v>
      </c>
      <c r="D83" s="33">
        <v>427.4</v>
      </c>
      <c r="E83" s="24">
        <f t="shared" si="4"/>
        <v>100</v>
      </c>
    </row>
    <row r="84" spans="1:5" ht="64.5" customHeight="1">
      <c r="A84" s="45" t="s">
        <v>96</v>
      </c>
      <c r="B84" s="38" t="s">
        <v>313</v>
      </c>
      <c r="C84" s="23">
        <v>485.7</v>
      </c>
      <c r="D84" s="33">
        <v>485.7</v>
      </c>
      <c r="E84" s="24">
        <f t="shared" si="4"/>
        <v>100</v>
      </c>
    </row>
    <row r="85" spans="1:5" ht="126.75" customHeight="1">
      <c r="A85" s="45" t="s">
        <v>97</v>
      </c>
      <c r="B85" s="38" t="s">
        <v>312</v>
      </c>
      <c r="C85" s="23">
        <v>5742.9</v>
      </c>
      <c r="D85" s="33">
        <v>5742.9</v>
      </c>
      <c r="E85" s="24">
        <f t="shared" si="4"/>
        <v>100</v>
      </c>
    </row>
    <row r="86" spans="1:5" ht="147" customHeight="1">
      <c r="A86" s="45" t="s">
        <v>98</v>
      </c>
      <c r="B86" s="38" t="s">
        <v>311</v>
      </c>
      <c r="C86" s="23">
        <v>285.39999999999998</v>
      </c>
      <c r="D86" s="33">
        <v>285.39999999999998</v>
      </c>
      <c r="E86" s="24">
        <f t="shared" si="4"/>
        <v>100</v>
      </c>
    </row>
    <row r="87" spans="1:5" ht="115.5" customHeight="1">
      <c r="A87" s="45" t="s">
        <v>99</v>
      </c>
      <c r="B87" s="38" t="s">
        <v>310</v>
      </c>
      <c r="C87" s="23">
        <v>39</v>
      </c>
      <c r="D87" s="33">
        <v>38.700000000000003</v>
      </c>
      <c r="E87" s="24">
        <f t="shared" si="4"/>
        <v>99.230769230769226</v>
      </c>
    </row>
    <row r="88" spans="1:5" ht="149.25" customHeight="1">
      <c r="A88" s="45" t="s">
        <v>100</v>
      </c>
      <c r="B88" s="38" t="s">
        <v>101</v>
      </c>
      <c r="C88" s="23">
        <v>11265</v>
      </c>
      <c r="D88" s="33">
        <v>11265</v>
      </c>
      <c r="E88" s="24">
        <f t="shared" si="4"/>
        <v>100</v>
      </c>
    </row>
    <row r="89" spans="1:5" ht="99.75" customHeight="1">
      <c r="A89" s="45" t="s">
        <v>102</v>
      </c>
      <c r="B89" s="38" t="s">
        <v>309</v>
      </c>
      <c r="C89" s="23">
        <v>94.9</v>
      </c>
      <c r="D89" s="33">
        <v>94.9</v>
      </c>
      <c r="E89" s="24">
        <f t="shared" si="4"/>
        <v>100</v>
      </c>
    </row>
    <row r="90" spans="1:5" ht="81" customHeight="1">
      <c r="A90" s="45" t="s">
        <v>103</v>
      </c>
      <c r="B90" s="38" t="s">
        <v>308</v>
      </c>
      <c r="C90" s="23">
        <v>427</v>
      </c>
      <c r="D90" s="33">
        <v>427</v>
      </c>
      <c r="E90" s="24">
        <f t="shared" si="4"/>
        <v>100</v>
      </c>
    </row>
    <row r="91" spans="1:5" ht="70.5" customHeight="1">
      <c r="A91" s="45" t="s">
        <v>104</v>
      </c>
      <c r="B91" s="38" t="s">
        <v>307</v>
      </c>
      <c r="C91" s="23">
        <v>6.2</v>
      </c>
      <c r="D91" s="33">
        <v>6.2</v>
      </c>
      <c r="E91" s="24">
        <f t="shared" si="4"/>
        <v>100</v>
      </c>
    </row>
    <row r="92" spans="1:5" ht="77.25" customHeight="1">
      <c r="A92" s="45" t="s">
        <v>255</v>
      </c>
      <c r="B92" s="38" t="s">
        <v>306</v>
      </c>
      <c r="C92" s="23">
        <v>2.6</v>
      </c>
      <c r="D92" s="33">
        <v>2.5</v>
      </c>
      <c r="E92" s="24">
        <f t="shared" si="4"/>
        <v>96.153846153846146</v>
      </c>
    </row>
    <row r="93" spans="1:5" ht="63" customHeight="1">
      <c r="A93" s="45" t="s">
        <v>105</v>
      </c>
      <c r="B93" s="38" t="s">
        <v>305</v>
      </c>
      <c r="C93" s="23">
        <v>2869.6</v>
      </c>
      <c r="D93" s="33">
        <v>2869.6</v>
      </c>
      <c r="E93" s="24">
        <f t="shared" si="4"/>
        <v>100</v>
      </c>
    </row>
    <row r="94" spans="1:5" ht="98.25" customHeight="1">
      <c r="A94" s="45" t="s">
        <v>106</v>
      </c>
      <c r="B94" s="38" t="s">
        <v>304</v>
      </c>
      <c r="C94" s="23">
        <v>45.6</v>
      </c>
      <c r="D94" s="33">
        <v>45.6</v>
      </c>
      <c r="E94" s="24">
        <f t="shared" si="4"/>
        <v>100</v>
      </c>
    </row>
    <row r="95" spans="1:5" ht="50.25" customHeight="1">
      <c r="A95" s="45" t="s">
        <v>107</v>
      </c>
      <c r="B95" s="38" t="s">
        <v>303</v>
      </c>
      <c r="C95" s="23">
        <v>656.2</v>
      </c>
      <c r="D95" s="33">
        <v>656.2</v>
      </c>
      <c r="E95" s="24">
        <f t="shared" si="4"/>
        <v>100</v>
      </c>
    </row>
    <row r="96" spans="1:5" ht="50.25" customHeight="1">
      <c r="A96" s="45" t="s">
        <v>329</v>
      </c>
      <c r="B96" s="38" t="s">
        <v>333</v>
      </c>
      <c r="C96" s="23">
        <v>500.1</v>
      </c>
      <c r="D96" s="33">
        <v>500.1</v>
      </c>
      <c r="E96" s="24">
        <f t="shared" si="4"/>
        <v>100</v>
      </c>
    </row>
    <row r="97" spans="1:5" ht="66.75" customHeight="1">
      <c r="A97" s="45" t="s">
        <v>108</v>
      </c>
      <c r="B97" s="38" t="s">
        <v>302</v>
      </c>
      <c r="C97" s="23">
        <v>99.4</v>
      </c>
      <c r="D97" s="33">
        <v>99.4</v>
      </c>
      <c r="E97" s="24">
        <f t="shared" si="4"/>
        <v>100</v>
      </c>
    </row>
    <row r="98" spans="1:5" ht="78.75">
      <c r="A98" s="45" t="s">
        <v>109</v>
      </c>
      <c r="B98" s="38" t="s">
        <v>301</v>
      </c>
      <c r="C98" s="23">
        <v>9407.9</v>
      </c>
      <c r="D98" s="33">
        <v>9407.9</v>
      </c>
      <c r="E98" s="24">
        <f t="shared" si="4"/>
        <v>100</v>
      </c>
    </row>
    <row r="99" spans="1:5" ht="79.5" customHeight="1">
      <c r="A99" s="45" t="s">
        <v>110</v>
      </c>
      <c r="B99" s="38" t="s">
        <v>300</v>
      </c>
      <c r="C99" s="23">
        <v>1.5</v>
      </c>
      <c r="D99" s="33">
        <v>1.5</v>
      </c>
      <c r="E99" s="24">
        <f t="shared" si="4"/>
        <v>100</v>
      </c>
    </row>
    <row r="100" spans="1:5" ht="79.5" customHeight="1">
      <c r="A100" s="77" t="s">
        <v>243</v>
      </c>
      <c r="B100" s="38" t="s">
        <v>299</v>
      </c>
      <c r="C100" s="23">
        <v>757.2</v>
      </c>
      <c r="D100" s="33">
        <v>748.6</v>
      </c>
      <c r="E100" s="24">
        <f t="shared" si="4"/>
        <v>98.864236661384041</v>
      </c>
    </row>
    <row r="101" spans="1:5" ht="78.75" customHeight="1">
      <c r="A101" s="46" t="s">
        <v>89</v>
      </c>
      <c r="B101" s="22" t="s">
        <v>298</v>
      </c>
      <c r="C101" s="33">
        <v>445.1</v>
      </c>
      <c r="D101" s="33">
        <v>445.1</v>
      </c>
      <c r="E101" s="23">
        <f t="shared" ref="E101:E118" si="5">D101/C101*100</f>
        <v>100</v>
      </c>
    </row>
    <row r="102" spans="1:5" ht="78.75" customHeight="1">
      <c r="A102" s="46" t="s">
        <v>89</v>
      </c>
      <c r="B102" s="22" t="s">
        <v>297</v>
      </c>
      <c r="C102" s="33">
        <v>5119</v>
      </c>
      <c r="D102" s="33">
        <v>5119</v>
      </c>
      <c r="E102" s="23">
        <f t="shared" si="5"/>
        <v>100</v>
      </c>
    </row>
    <row r="103" spans="1:5" ht="50.25" customHeight="1">
      <c r="A103" s="46" t="s">
        <v>111</v>
      </c>
      <c r="B103" s="22" t="s">
        <v>296</v>
      </c>
      <c r="C103" s="33">
        <v>602.1</v>
      </c>
      <c r="D103" s="33">
        <v>602.1</v>
      </c>
      <c r="E103" s="23">
        <f t="shared" si="5"/>
        <v>100</v>
      </c>
    </row>
    <row r="104" spans="1:5" ht="62.25" customHeight="1">
      <c r="A104" s="46" t="s">
        <v>251</v>
      </c>
      <c r="B104" s="22" t="s">
        <v>295</v>
      </c>
      <c r="C104" s="33">
        <v>0.8</v>
      </c>
      <c r="D104" s="33">
        <v>0.8</v>
      </c>
      <c r="E104" s="23">
        <f t="shared" si="5"/>
        <v>100</v>
      </c>
    </row>
    <row r="105" spans="1:5" ht="51.75" customHeight="1">
      <c r="A105" s="46" t="s">
        <v>112</v>
      </c>
      <c r="B105" s="22" t="s">
        <v>294</v>
      </c>
      <c r="C105" s="33">
        <v>72</v>
      </c>
      <c r="D105" s="33">
        <v>72</v>
      </c>
      <c r="E105" s="23">
        <f t="shared" si="5"/>
        <v>100</v>
      </c>
    </row>
    <row r="106" spans="1:5" ht="99.75" customHeight="1">
      <c r="A106" s="46" t="s">
        <v>244</v>
      </c>
      <c r="B106" s="22" t="s">
        <v>293</v>
      </c>
      <c r="C106" s="33">
        <v>3536.2</v>
      </c>
      <c r="D106" s="33">
        <v>3536.2</v>
      </c>
      <c r="E106" s="23">
        <f t="shared" si="5"/>
        <v>100</v>
      </c>
    </row>
    <row r="107" spans="1:5" ht="62.25" customHeight="1">
      <c r="A107" s="46" t="s">
        <v>113</v>
      </c>
      <c r="B107" s="22" t="s">
        <v>292</v>
      </c>
      <c r="C107" s="33">
        <v>1.3</v>
      </c>
      <c r="D107" s="33">
        <v>1.3</v>
      </c>
      <c r="E107" s="23">
        <f t="shared" si="5"/>
        <v>100</v>
      </c>
    </row>
    <row r="108" spans="1:5" ht="49.5" customHeight="1">
      <c r="A108" s="46" t="s">
        <v>286</v>
      </c>
      <c r="B108" s="22" t="s">
        <v>291</v>
      </c>
      <c r="C108" s="33">
        <v>2470.1999999999998</v>
      </c>
      <c r="D108" s="33">
        <v>2416.4</v>
      </c>
      <c r="E108" s="23">
        <f t="shared" si="5"/>
        <v>97.822038701319741</v>
      </c>
    </row>
    <row r="109" spans="1:5" ht="48" customHeight="1">
      <c r="A109" s="81" t="s">
        <v>258</v>
      </c>
      <c r="B109" s="26" t="s">
        <v>290</v>
      </c>
      <c r="C109" s="34">
        <f>SUM(C111:C112:C110)</f>
        <v>936.80000000000007</v>
      </c>
      <c r="D109" s="34">
        <f>SUM(D111:D112:D110)</f>
        <v>936.80000000000007</v>
      </c>
      <c r="E109" s="23">
        <f t="shared" si="5"/>
        <v>100</v>
      </c>
    </row>
    <row r="110" spans="1:5" ht="61.5" customHeight="1">
      <c r="A110" s="46" t="s">
        <v>342</v>
      </c>
      <c r="B110" s="22" t="s">
        <v>343</v>
      </c>
      <c r="C110" s="33">
        <v>933</v>
      </c>
      <c r="D110" s="33">
        <v>933</v>
      </c>
      <c r="E110" s="23">
        <f t="shared" si="5"/>
        <v>100</v>
      </c>
    </row>
    <row r="111" spans="1:5" ht="66" customHeight="1">
      <c r="A111" s="46" t="s">
        <v>259</v>
      </c>
      <c r="B111" s="22" t="s">
        <v>334</v>
      </c>
      <c r="C111" s="33">
        <v>1.2</v>
      </c>
      <c r="D111" s="33">
        <v>1.2</v>
      </c>
      <c r="E111" s="23">
        <f t="shared" si="5"/>
        <v>100</v>
      </c>
    </row>
    <row r="112" spans="1:5" ht="66" customHeight="1">
      <c r="A112" s="46" t="s">
        <v>259</v>
      </c>
      <c r="B112" s="22" t="s">
        <v>335</v>
      </c>
      <c r="C112" s="33">
        <v>2.6</v>
      </c>
      <c r="D112" s="33">
        <v>2.6</v>
      </c>
      <c r="E112" s="23">
        <f t="shared" si="5"/>
        <v>100</v>
      </c>
    </row>
    <row r="113" spans="1:5" ht="62.25" customHeight="1">
      <c r="A113" s="47" t="s">
        <v>114</v>
      </c>
      <c r="B113" s="26" t="s">
        <v>115</v>
      </c>
      <c r="C113" s="34">
        <f t="shared" ref="C113:D114" si="6">C114</f>
        <v>-389.70000000000005</v>
      </c>
      <c r="D113" s="34">
        <f t="shared" si="6"/>
        <v>-389.70000000000005</v>
      </c>
      <c r="E113" s="48">
        <f t="shared" si="5"/>
        <v>100</v>
      </c>
    </row>
    <row r="114" spans="1:5" ht="62.25" customHeight="1">
      <c r="A114" s="47" t="s">
        <v>116</v>
      </c>
      <c r="B114" s="22" t="s">
        <v>117</v>
      </c>
      <c r="C114" s="33">
        <f>C115</f>
        <v>-389.70000000000005</v>
      </c>
      <c r="D114" s="33">
        <f t="shared" si="6"/>
        <v>-389.70000000000005</v>
      </c>
      <c r="E114" s="49">
        <f t="shared" si="5"/>
        <v>100</v>
      </c>
    </row>
    <row r="115" spans="1:5" ht="62.25" customHeight="1">
      <c r="A115" s="51" t="s">
        <v>118</v>
      </c>
      <c r="B115" s="41" t="s">
        <v>289</v>
      </c>
      <c r="C115" s="42">
        <f>+C116+C117</f>
        <v>-389.70000000000005</v>
      </c>
      <c r="D115" s="42">
        <f t="shared" ref="D115" si="7">+D116+D117</f>
        <v>-389.70000000000005</v>
      </c>
      <c r="E115" s="52">
        <f t="shared" si="5"/>
        <v>100</v>
      </c>
    </row>
    <row r="116" spans="1:5" ht="62.25" customHeight="1">
      <c r="A116" s="36" t="s">
        <v>119</v>
      </c>
      <c r="B116" s="22" t="s">
        <v>288</v>
      </c>
      <c r="C116" s="33">
        <v>-355.6</v>
      </c>
      <c r="D116" s="33">
        <v>-355.6</v>
      </c>
      <c r="E116" s="49">
        <f t="shared" si="5"/>
        <v>100</v>
      </c>
    </row>
    <row r="117" spans="1:5" ht="79.5" customHeight="1" thickBot="1">
      <c r="A117" s="50" t="s">
        <v>120</v>
      </c>
      <c r="B117" s="22" t="s">
        <v>287</v>
      </c>
      <c r="C117" s="33">
        <v>-34.1</v>
      </c>
      <c r="D117" s="33">
        <v>-34.1</v>
      </c>
      <c r="E117" s="49">
        <f t="shared" si="5"/>
        <v>100</v>
      </c>
    </row>
    <row r="118" spans="1:5" s="57" customFormat="1" ht="21" customHeight="1" thickBot="1">
      <c r="A118" s="53" t="s">
        <v>121</v>
      </c>
      <c r="B118" s="54" t="s">
        <v>122</v>
      </c>
      <c r="C118" s="55">
        <f>C37+C6</f>
        <v>255110.80000000002</v>
      </c>
      <c r="D118" s="55">
        <f>D37+D6</f>
        <v>255237.69999999995</v>
      </c>
      <c r="E118" s="56">
        <f t="shared" si="5"/>
        <v>100.04974309202117</v>
      </c>
    </row>
    <row r="119" spans="1:5" ht="15.75" customHeight="1">
      <c r="A119" s="86" t="s">
        <v>123</v>
      </c>
      <c r="B119" s="86"/>
      <c r="C119" s="86"/>
      <c r="D119" s="86"/>
      <c r="E119" s="86"/>
    </row>
    <row r="120" spans="1:5" ht="15.75">
      <c r="A120" s="59" t="s">
        <v>124</v>
      </c>
      <c r="B120" s="60" t="s">
        <v>125</v>
      </c>
      <c r="C120" s="61">
        <f>SUM(C122:C127)</f>
        <v>33856.699999999997</v>
      </c>
      <c r="D120" s="61">
        <f>SUM(D122:D127)</f>
        <v>33750.899999999994</v>
      </c>
      <c r="E120" s="61">
        <f>D120/C120*100</f>
        <v>99.687506461054966</v>
      </c>
    </row>
    <row r="121" spans="1:5" ht="15.75">
      <c r="A121" s="59"/>
      <c r="B121" s="60"/>
      <c r="C121" s="61"/>
      <c r="D121" s="61"/>
      <c r="E121" s="61"/>
    </row>
    <row r="122" spans="1:5" ht="63">
      <c r="A122" s="62" t="s">
        <v>126</v>
      </c>
      <c r="B122" s="63" t="s">
        <v>127</v>
      </c>
      <c r="C122" s="64">
        <v>22865.5</v>
      </c>
      <c r="D122" s="64">
        <v>22818.1</v>
      </c>
      <c r="E122" s="64">
        <f t="shared" ref="E122:E159" si="8">D122/C122*100</f>
        <v>99.792700793772269</v>
      </c>
    </row>
    <row r="123" spans="1:5" ht="15.75">
      <c r="A123" s="62" t="s">
        <v>240</v>
      </c>
      <c r="B123" s="63" t="s">
        <v>239</v>
      </c>
      <c r="C123" s="64">
        <v>0.8</v>
      </c>
      <c r="D123" s="64">
        <v>0.8</v>
      </c>
      <c r="E123" s="64">
        <f t="shared" si="8"/>
        <v>100</v>
      </c>
    </row>
    <row r="124" spans="1:5" ht="47.25">
      <c r="A124" s="62" t="s">
        <v>128</v>
      </c>
      <c r="B124" s="63" t="s">
        <v>129</v>
      </c>
      <c r="C124" s="64">
        <v>8918.2999999999993</v>
      </c>
      <c r="D124" s="64">
        <v>8859.9</v>
      </c>
      <c r="E124" s="64">
        <f t="shared" si="8"/>
        <v>99.345166679748388</v>
      </c>
    </row>
    <row r="125" spans="1:5" ht="15.75">
      <c r="A125" s="62" t="s">
        <v>130</v>
      </c>
      <c r="B125" s="63" t="s">
        <v>131</v>
      </c>
      <c r="C125" s="64">
        <v>0</v>
      </c>
      <c r="D125" s="64">
        <v>0</v>
      </c>
      <c r="E125" s="64" t="e">
        <f t="shared" si="8"/>
        <v>#DIV/0!</v>
      </c>
    </row>
    <row r="126" spans="1:5" ht="15.75">
      <c r="A126" s="62" t="s">
        <v>132</v>
      </c>
      <c r="B126" s="63" t="s">
        <v>133</v>
      </c>
      <c r="C126" s="64">
        <v>0</v>
      </c>
      <c r="D126" s="64">
        <v>0</v>
      </c>
      <c r="E126" s="64" t="e">
        <f t="shared" si="8"/>
        <v>#DIV/0!</v>
      </c>
    </row>
    <row r="127" spans="1:5" ht="15.75">
      <c r="A127" s="62" t="s">
        <v>134</v>
      </c>
      <c r="B127" s="63" t="s">
        <v>135</v>
      </c>
      <c r="C127" s="64">
        <v>2072.1</v>
      </c>
      <c r="D127" s="64">
        <v>2072.1</v>
      </c>
      <c r="E127" s="64">
        <f t="shared" si="8"/>
        <v>100</v>
      </c>
    </row>
    <row r="128" spans="1:5" ht="15.75">
      <c r="A128" s="58" t="s">
        <v>136</v>
      </c>
      <c r="B128" s="60" t="s">
        <v>137</v>
      </c>
      <c r="C128" s="61">
        <f>SUM(C129:C129)</f>
        <v>602.1</v>
      </c>
      <c r="D128" s="61">
        <f>SUM(D129:D129)</f>
        <v>602.1</v>
      </c>
      <c r="E128" s="61">
        <f t="shared" si="8"/>
        <v>100</v>
      </c>
    </row>
    <row r="129" spans="1:5" ht="15.75">
      <c r="A129" s="62" t="s">
        <v>138</v>
      </c>
      <c r="B129" s="63" t="s">
        <v>139</v>
      </c>
      <c r="C129" s="64">
        <v>602.1</v>
      </c>
      <c r="D129" s="64">
        <v>602.1</v>
      </c>
      <c r="E129" s="64">
        <f t="shared" si="8"/>
        <v>100</v>
      </c>
    </row>
    <row r="130" spans="1:5" ht="31.5">
      <c r="A130" s="62" t="s">
        <v>140</v>
      </c>
      <c r="B130" s="60" t="s">
        <v>141</v>
      </c>
      <c r="C130" s="61">
        <f>SUM(C131:C131)</f>
        <v>1060</v>
      </c>
      <c r="D130" s="61">
        <f>SUM(D131:D131)</f>
        <v>1060</v>
      </c>
      <c r="E130" s="61">
        <f t="shared" si="8"/>
        <v>100</v>
      </c>
    </row>
    <row r="131" spans="1:5" ht="47.25">
      <c r="A131" s="62" t="s">
        <v>142</v>
      </c>
      <c r="B131" s="63" t="s">
        <v>143</v>
      </c>
      <c r="C131" s="64">
        <v>1060</v>
      </c>
      <c r="D131" s="64">
        <v>1060</v>
      </c>
      <c r="E131" s="61">
        <f t="shared" si="8"/>
        <v>100</v>
      </c>
    </row>
    <row r="132" spans="1:5" ht="15.75">
      <c r="A132" s="58" t="s">
        <v>144</v>
      </c>
      <c r="B132" s="60" t="s">
        <v>145</v>
      </c>
      <c r="C132" s="61">
        <f>SUM(C133:C135)</f>
        <v>11919</v>
      </c>
      <c r="D132" s="61">
        <f>SUM(D133:D135)</f>
        <v>11901.9</v>
      </c>
      <c r="E132" s="61">
        <f t="shared" si="8"/>
        <v>99.856531588220491</v>
      </c>
    </row>
    <row r="133" spans="1:5" ht="15.75">
      <c r="A133" s="62" t="s">
        <v>146</v>
      </c>
      <c r="B133" s="63" t="s">
        <v>147</v>
      </c>
      <c r="C133" s="64">
        <v>129.4</v>
      </c>
      <c r="D133" s="64">
        <v>129.4</v>
      </c>
      <c r="E133" s="61">
        <f t="shared" si="8"/>
        <v>100</v>
      </c>
    </row>
    <row r="134" spans="1:5" ht="15.75">
      <c r="A134" s="62" t="s">
        <v>148</v>
      </c>
      <c r="B134" s="63" t="s">
        <v>149</v>
      </c>
      <c r="C134" s="64">
        <v>11499.6</v>
      </c>
      <c r="D134" s="64">
        <v>11499.5</v>
      </c>
      <c r="E134" s="64">
        <f t="shared" si="8"/>
        <v>99.999130404535805</v>
      </c>
    </row>
    <row r="135" spans="1:5" ht="15.75">
      <c r="A135" s="62" t="s">
        <v>150</v>
      </c>
      <c r="B135" s="63" t="s">
        <v>151</v>
      </c>
      <c r="C135" s="64">
        <v>290</v>
      </c>
      <c r="D135" s="64">
        <v>273</v>
      </c>
      <c r="E135" s="64">
        <f t="shared" si="8"/>
        <v>94.137931034482762</v>
      </c>
    </row>
    <row r="136" spans="1:5" ht="15.75">
      <c r="A136" s="58" t="s">
        <v>152</v>
      </c>
      <c r="B136" s="60" t="s">
        <v>153</v>
      </c>
      <c r="C136" s="61">
        <f>SUM(C137:C137)</f>
        <v>91.9</v>
      </c>
      <c r="D136" s="61">
        <f>SUM(D137:D137)</f>
        <v>91.9</v>
      </c>
      <c r="E136" s="61">
        <f t="shared" si="8"/>
        <v>100</v>
      </c>
    </row>
    <row r="137" spans="1:5" ht="31.5">
      <c r="A137" s="62" t="s">
        <v>261</v>
      </c>
      <c r="B137" s="63" t="s">
        <v>260</v>
      </c>
      <c r="C137" s="64">
        <v>91.9</v>
      </c>
      <c r="D137" s="64">
        <v>91.9</v>
      </c>
      <c r="E137" s="61">
        <f t="shared" si="8"/>
        <v>100</v>
      </c>
    </row>
    <row r="138" spans="1:5" ht="15.75">
      <c r="A138" s="58" t="s">
        <v>154</v>
      </c>
      <c r="B138" s="60" t="s">
        <v>155</v>
      </c>
      <c r="C138" s="61">
        <f>SUM(C139:C143)</f>
        <v>116801.60000000001</v>
      </c>
      <c r="D138" s="61">
        <f>SUM(D139:D143)</f>
        <v>116801.60000000001</v>
      </c>
      <c r="E138" s="61">
        <f t="shared" si="8"/>
        <v>100</v>
      </c>
    </row>
    <row r="139" spans="1:5" ht="15.75">
      <c r="A139" s="62" t="s">
        <v>156</v>
      </c>
      <c r="B139" s="63" t="s">
        <v>157</v>
      </c>
      <c r="C139" s="64">
        <v>12875.1</v>
      </c>
      <c r="D139" s="64">
        <v>12875.1</v>
      </c>
      <c r="E139" s="64">
        <f t="shared" si="8"/>
        <v>100</v>
      </c>
    </row>
    <row r="140" spans="1:5" ht="15.75">
      <c r="A140" s="62" t="s">
        <v>158</v>
      </c>
      <c r="B140" s="63" t="s">
        <v>159</v>
      </c>
      <c r="C140" s="64">
        <v>84868.7</v>
      </c>
      <c r="D140" s="64">
        <v>84868.7</v>
      </c>
      <c r="E140" s="64">
        <f t="shared" si="8"/>
        <v>100</v>
      </c>
    </row>
    <row r="141" spans="1:5" ht="15.75">
      <c r="A141" s="62" t="s">
        <v>160</v>
      </c>
      <c r="B141" s="63" t="s">
        <v>161</v>
      </c>
      <c r="C141" s="64">
        <v>10724.9</v>
      </c>
      <c r="D141" s="64">
        <v>10724.9</v>
      </c>
      <c r="E141" s="64">
        <f t="shared" si="8"/>
        <v>100</v>
      </c>
    </row>
    <row r="142" spans="1:5" ht="15.75">
      <c r="A142" s="62" t="s">
        <v>162</v>
      </c>
      <c r="B142" s="63" t="s">
        <v>163</v>
      </c>
      <c r="C142" s="64">
        <v>1861.8</v>
      </c>
      <c r="D142" s="64">
        <v>1861.8</v>
      </c>
      <c r="E142" s="64">
        <f t="shared" si="8"/>
        <v>100</v>
      </c>
    </row>
    <row r="143" spans="1:5" ht="15.75">
      <c r="A143" s="62" t="s">
        <v>164</v>
      </c>
      <c r="B143" s="63" t="s">
        <v>165</v>
      </c>
      <c r="C143" s="64">
        <v>6471.1</v>
      </c>
      <c r="D143" s="64">
        <v>6471.1</v>
      </c>
      <c r="E143" s="64">
        <f t="shared" si="8"/>
        <v>100</v>
      </c>
    </row>
    <row r="144" spans="1:5" ht="15.75">
      <c r="A144" s="58" t="s">
        <v>166</v>
      </c>
      <c r="B144" s="60" t="s">
        <v>167</v>
      </c>
      <c r="C144" s="61">
        <f>SUM(C145:C145)</f>
        <v>19818.099999999999</v>
      </c>
      <c r="D144" s="61">
        <f>SUM(D145:D145)</f>
        <v>19818</v>
      </c>
      <c r="E144" s="61">
        <f t="shared" si="8"/>
        <v>99.999495410760872</v>
      </c>
    </row>
    <row r="145" spans="1:5" ht="15.75">
      <c r="A145" s="62" t="s">
        <v>168</v>
      </c>
      <c r="B145" s="63" t="s">
        <v>169</v>
      </c>
      <c r="C145" s="64">
        <v>19818.099999999999</v>
      </c>
      <c r="D145" s="64">
        <v>19818</v>
      </c>
      <c r="E145" s="64">
        <f t="shared" si="8"/>
        <v>99.999495410760872</v>
      </c>
    </row>
    <row r="146" spans="1:5" ht="15.75">
      <c r="A146" s="58" t="s">
        <v>170</v>
      </c>
      <c r="B146" s="60" t="s">
        <v>171</v>
      </c>
      <c r="C146" s="61">
        <f>SUM(C147:C151)</f>
        <v>63054.6</v>
      </c>
      <c r="D146" s="61">
        <f>SUM(D147:D151)</f>
        <v>62450.9</v>
      </c>
      <c r="E146" s="61">
        <f t="shared" si="8"/>
        <v>99.042575799386569</v>
      </c>
    </row>
    <row r="147" spans="1:5" ht="15.75">
      <c r="A147" s="62" t="s">
        <v>172</v>
      </c>
      <c r="B147" s="63" t="s">
        <v>173</v>
      </c>
      <c r="C147" s="64">
        <v>700.4</v>
      </c>
      <c r="D147" s="64">
        <v>700.4</v>
      </c>
      <c r="E147" s="64">
        <f t="shared" si="8"/>
        <v>100</v>
      </c>
    </row>
    <row r="148" spans="1:5" ht="15.75">
      <c r="A148" s="62" t="s">
        <v>174</v>
      </c>
      <c r="B148" s="63" t="s">
        <v>175</v>
      </c>
      <c r="C148" s="64">
        <v>11295</v>
      </c>
      <c r="D148" s="64">
        <v>11295</v>
      </c>
      <c r="E148" s="64">
        <f t="shared" si="8"/>
        <v>100</v>
      </c>
    </row>
    <row r="149" spans="1:5" ht="15.75">
      <c r="A149" s="62" t="s">
        <v>176</v>
      </c>
      <c r="B149" s="63" t="s">
        <v>177</v>
      </c>
      <c r="C149" s="64">
        <v>18070.5</v>
      </c>
      <c r="D149" s="64">
        <v>17930.900000000001</v>
      </c>
      <c r="E149" s="64">
        <f t="shared" si="8"/>
        <v>99.227470186215101</v>
      </c>
    </row>
    <row r="150" spans="1:5" ht="15.75">
      <c r="A150" s="62" t="s">
        <v>178</v>
      </c>
      <c r="B150" s="63" t="s">
        <v>179</v>
      </c>
      <c r="C150" s="64">
        <v>29363.3</v>
      </c>
      <c r="D150" s="64">
        <v>28899.200000000001</v>
      </c>
      <c r="E150" s="64">
        <f t="shared" si="8"/>
        <v>98.419455578902927</v>
      </c>
    </row>
    <row r="151" spans="1:5" ht="15.75">
      <c r="A151" s="62" t="s">
        <v>180</v>
      </c>
      <c r="B151" s="63" t="s">
        <v>181</v>
      </c>
      <c r="C151" s="64">
        <v>3625.4</v>
      </c>
      <c r="D151" s="64">
        <v>3625.4</v>
      </c>
      <c r="E151" s="64">
        <f t="shared" si="8"/>
        <v>100</v>
      </c>
    </row>
    <row r="152" spans="1:5" ht="15.75">
      <c r="A152" s="58" t="s">
        <v>182</v>
      </c>
      <c r="B152" s="60" t="s">
        <v>183</v>
      </c>
      <c r="C152" s="61">
        <f>SUM(C153:C153)</f>
        <v>199.1</v>
      </c>
      <c r="D152" s="61">
        <f>SUM(D153:D153)</f>
        <v>199.1</v>
      </c>
      <c r="E152" s="61">
        <f t="shared" si="8"/>
        <v>100</v>
      </c>
    </row>
    <row r="153" spans="1:5" ht="31.5">
      <c r="A153" s="62" t="s">
        <v>238</v>
      </c>
      <c r="B153" s="63" t="s">
        <v>237</v>
      </c>
      <c r="C153" s="64">
        <v>199.1</v>
      </c>
      <c r="D153" s="64">
        <v>199.1</v>
      </c>
      <c r="E153" s="64">
        <f t="shared" si="8"/>
        <v>100</v>
      </c>
    </row>
    <row r="154" spans="1:5" ht="31.5">
      <c r="A154" s="58" t="s">
        <v>184</v>
      </c>
      <c r="B154" s="60" t="s">
        <v>185</v>
      </c>
      <c r="C154" s="61">
        <f>SUM(C155)</f>
        <v>7.5</v>
      </c>
      <c r="D154" s="61">
        <f>SUM(D155)</f>
        <v>7.5</v>
      </c>
      <c r="E154" s="64">
        <f t="shared" si="8"/>
        <v>100</v>
      </c>
    </row>
    <row r="155" spans="1:5" ht="31.5">
      <c r="A155" s="62" t="s">
        <v>186</v>
      </c>
      <c r="B155" s="63" t="s">
        <v>187</v>
      </c>
      <c r="C155" s="64">
        <v>7.5</v>
      </c>
      <c r="D155" s="64">
        <v>7.5</v>
      </c>
      <c r="E155" s="64">
        <f t="shared" si="8"/>
        <v>100</v>
      </c>
    </row>
    <row r="156" spans="1:5" ht="47.25">
      <c r="A156" s="58" t="s">
        <v>188</v>
      </c>
      <c r="B156" s="60" t="s">
        <v>189</v>
      </c>
      <c r="C156" s="61">
        <f>SUM(C157:C158)</f>
        <v>4786.5999999999995</v>
      </c>
      <c r="D156" s="61">
        <f>SUM(D157:D158)</f>
        <v>4786.5999999999995</v>
      </c>
      <c r="E156" s="61">
        <f t="shared" si="8"/>
        <v>100</v>
      </c>
    </row>
    <row r="157" spans="1:5" ht="47.25">
      <c r="A157" s="62" t="s">
        <v>190</v>
      </c>
      <c r="B157" s="63" t="s">
        <v>191</v>
      </c>
      <c r="C157" s="64">
        <v>4435.8999999999996</v>
      </c>
      <c r="D157" s="64">
        <v>4435.8999999999996</v>
      </c>
      <c r="E157" s="64">
        <f t="shared" si="8"/>
        <v>100</v>
      </c>
    </row>
    <row r="158" spans="1:5" ht="15.75">
      <c r="A158" s="65" t="s">
        <v>332</v>
      </c>
      <c r="B158" s="63" t="s">
        <v>192</v>
      </c>
      <c r="C158" s="64">
        <v>350.7</v>
      </c>
      <c r="D158" s="64">
        <v>350.7</v>
      </c>
      <c r="E158" s="64">
        <f t="shared" si="8"/>
        <v>100</v>
      </c>
    </row>
    <row r="159" spans="1:5" ht="15.75">
      <c r="A159" s="58" t="s">
        <v>193</v>
      </c>
      <c r="B159" s="60" t="s">
        <v>194</v>
      </c>
      <c r="C159" s="61">
        <f>SUM(C120,C128,C130,C132,C136,C138,C144,C146,C152,C154,C156)</f>
        <v>252197.2</v>
      </c>
      <c r="D159" s="61">
        <f>SUM(D120,D128,D130,D132,D136,D138,D144,D146,D152,D154,D156)</f>
        <v>251470.5</v>
      </c>
      <c r="E159" s="61">
        <f t="shared" si="8"/>
        <v>99.711852471002842</v>
      </c>
    </row>
    <row r="160" spans="1:5" ht="15.75">
      <c r="A160" s="87"/>
      <c r="B160" s="87"/>
      <c r="C160" s="87"/>
      <c r="D160" s="87"/>
      <c r="E160" s="87"/>
    </row>
    <row r="161" spans="1:5" ht="31.5">
      <c r="A161" s="58" t="s">
        <v>195</v>
      </c>
      <c r="B161" s="59"/>
      <c r="C161" s="61">
        <f>C118-C159</f>
        <v>2913.6000000000058</v>
      </c>
      <c r="D161" s="61">
        <f>D118-D159</f>
        <v>3767.1999999999534</v>
      </c>
      <c r="E161" s="64"/>
    </row>
    <row r="162" spans="1:5" ht="31.5">
      <c r="A162" s="58" t="s">
        <v>196</v>
      </c>
      <c r="B162" s="59" t="s">
        <v>197</v>
      </c>
      <c r="C162" s="61">
        <f>C163+C173+C176</f>
        <v>-2913.6000000000058</v>
      </c>
      <c r="D162" s="61">
        <f>D163+D173+D176</f>
        <v>-3767.2000000000116</v>
      </c>
      <c r="E162" s="64"/>
    </row>
    <row r="163" spans="1:5" ht="31.5">
      <c r="A163" s="58" t="s">
        <v>198</v>
      </c>
      <c r="B163" s="59" t="s">
        <v>199</v>
      </c>
      <c r="C163" s="61">
        <f>C168</f>
        <v>-2271.6999999999998</v>
      </c>
      <c r="D163" s="61">
        <f>D168</f>
        <v>-2271.6999999999998</v>
      </c>
      <c r="E163" s="64"/>
    </row>
    <row r="164" spans="1:5" ht="31.5">
      <c r="A164" s="62" t="s">
        <v>200</v>
      </c>
      <c r="B164" s="66" t="s">
        <v>201</v>
      </c>
      <c r="C164" s="64"/>
      <c r="D164" s="64">
        <f>D165</f>
        <v>0</v>
      </c>
      <c r="E164" s="64"/>
    </row>
    <row r="165" spans="1:5" ht="47.25">
      <c r="A165" s="62" t="s">
        <v>202</v>
      </c>
      <c r="B165" s="66" t="s">
        <v>203</v>
      </c>
      <c r="C165" s="64"/>
      <c r="D165" s="64">
        <v>0</v>
      </c>
      <c r="E165" s="64"/>
    </row>
    <row r="166" spans="1:5" ht="31.5">
      <c r="A166" s="62" t="s">
        <v>204</v>
      </c>
      <c r="B166" s="66" t="s">
        <v>205</v>
      </c>
      <c r="C166" s="64"/>
      <c r="D166" s="64">
        <f>D167</f>
        <v>0</v>
      </c>
      <c r="E166" s="64"/>
    </row>
    <row r="167" spans="1:5" ht="47.25">
      <c r="A167" s="62" t="s">
        <v>206</v>
      </c>
      <c r="B167" s="66" t="s">
        <v>207</v>
      </c>
      <c r="C167" s="64"/>
      <c r="D167" s="64">
        <v>0</v>
      </c>
      <c r="E167" s="64"/>
    </row>
    <row r="168" spans="1:5" ht="31.5">
      <c r="A168" s="67" t="s">
        <v>208</v>
      </c>
      <c r="B168" s="68" t="s">
        <v>209</v>
      </c>
      <c r="C168" s="69">
        <f>C171</f>
        <v>-2271.6999999999998</v>
      </c>
      <c r="D168" s="69">
        <f>D171</f>
        <v>-2271.6999999999998</v>
      </c>
      <c r="E168" s="64"/>
    </row>
    <row r="169" spans="1:5" ht="63">
      <c r="A169" s="62" t="s">
        <v>210</v>
      </c>
      <c r="B169" s="66" t="s">
        <v>211</v>
      </c>
      <c r="C169" s="64"/>
      <c r="D169" s="64"/>
      <c r="E169" s="70"/>
    </row>
    <row r="170" spans="1:5" ht="63">
      <c r="A170" s="62" t="s">
        <v>210</v>
      </c>
      <c r="B170" s="66" t="s">
        <v>212</v>
      </c>
      <c r="C170" s="70"/>
      <c r="D170" s="70"/>
      <c r="E170" s="70"/>
    </row>
    <row r="171" spans="1:5" ht="31.5">
      <c r="A171" s="62" t="s">
        <v>213</v>
      </c>
      <c r="B171" s="66" t="s">
        <v>214</v>
      </c>
      <c r="C171" s="64">
        <f>C172</f>
        <v>-2271.6999999999998</v>
      </c>
      <c r="D171" s="64">
        <f>D172</f>
        <v>-2271.6999999999998</v>
      </c>
      <c r="E171" s="64"/>
    </row>
    <row r="172" spans="1:5" ht="47.25">
      <c r="A172" s="62" t="s">
        <v>215</v>
      </c>
      <c r="B172" s="66" t="s">
        <v>216</v>
      </c>
      <c r="C172" s="64">
        <v>-2271.6999999999998</v>
      </c>
      <c r="D172" s="64">
        <v>-2271.6999999999998</v>
      </c>
      <c r="E172" s="64"/>
    </row>
    <row r="173" spans="1:5" ht="31.5">
      <c r="A173" s="71" t="s">
        <v>217</v>
      </c>
      <c r="B173" s="66" t="s">
        <v>218</v>
      </c>
      <c r="C173" s="64">
        <f t="shared" ref="C173:D174" si="9">C174</f>
        <v>254468.9</v>
      </c>
      <c r="D173" s="64">
        <f t="shared" si="9"/>
        <v>253742.2</v>
      </c>
      <c r="E173" s="64"/>
    </row>
    <row r="174" spans="1:5" ht="15.75">
      <c r="A174" s="71" t="s">
        <v>219</v>
      </c>
      <c r="B174" s="66" t="s">
        <v>220</v>
      </c>
      <c r="C174" s="64">
        <f t="shared" si="9"/>
        <v>254468.9</v>
      </c>
      <c r="D174" s="64">
        <f>D175</f>
        <v>253742.2</v>
      </c>
      <c r="E174" s="64"/>
    </row>
    <row r="175" spans="1:5" ht="31.5">
      <c r="A175" s="71" t="s">
        <v>221</v>
      </c>
      <c r="B175" s="66" t="s">
        <v>222</v>
      </c>
      <c r="C175" s="64">
        <v>254468.9</v>
      </c>
      <c r="D175" s="64">
        <v>253742.2</v>
      </c>
      <c r="E175" s="64"/>
    </row>
    <row r="176" spans="1:5" ht="31.5">
      <c r="A176" s="62" t="s">
        <v>223</v>
      </c>
      <c r="B176" s="66" t="s">
        <v>224</v>
      </c>
      <c r="C176" s="64">
        <f t="shared" ref="C176:D177" si="10">C177</f>
        <v>-255110.8</v>
      </c>
      <c r="D176" s="64">
        <f>D177</f>
        <v>-255237.7</v>
      </c>
      <c r="E176" s="64"/>
    </row>
    <row r="177" spans="1:5" ht="94.5">
      <c r="A177" s="71" t="s">
        <v>225</v>
      </c>
      <c r="B177" s="66" t="s">
        <v>226</v>
      </c>
      <c r="C177" s="64">
        <f t="shared" si="10"/>
        <v>-255110.8</v>
      </c>
      <c r="D177" s="64">
        <f t="shared" si="10"/>
        <v>-255237.7</v>
      </c>
      <c r="E177" s="64"/>
    </row>
    <row r="178" spans="1:5" ht="31.5">
      <c r="A178" s="71" t="s">
        <v>227</v>
      </c>
      <c r="B178" s="66" t="s">
        <v>228</v>
      </c>
      <c r="C178" s="64">
        <v>-255110.8</v>
      </c>
      <c r="D178" s="64">
        <v>-255237.7</v>
      </c>
      <c r="E178" s="64"/>
    </row>
    <row r="179" spans="1:5" ht="15.75">
      <c r="A179" s="58" t="s">
        <v>229</v>
      </c>
      <c r="B179" s="59" t="s">
        <v>230</v>
      </c>
      <c r="C179" s="61">
        <v>-641.9</v>
      </c>
      <c r="D179" s="61">
        <v>-1495.5</v>
      </c>
      <c r="E179" s="64"/>
    </row>
    <row r="180" spans="1:5" ht="15.75">
      <c r="A180" s="72"/>
      <c r="B180" s="72"/>
      <c r="C180" s="73"/>
      <c r="D180" s="73"/>
      <c r="E180" s="74"/>
    </row>
    <row r="181" spans="1:5" ht="15.75">
      <c r="A181" s="72"/>
      <c r="B181" s="72"/>
      <c r="C181" s="73"/>
      <c r="D181" s="73"/>
      <c r="E181" s="74"/>
    </row>
    <row r="182" spans="1:5" ht="15.75">
      <c r="A182" s="72"/>
      <c r="B182" s="72"/>
      <c r="C182" s="73"/>
      <c r="D182" s="73"/>
      <c r="E182" s="74"/>
    </row>
    <row r="183" spans="1:5" ht="15.75">
      <c r="A183" s="83" t="s">
        <v>231</v>
      </c>
      <c r="B183" s="83"/>
      <c r="C183" s="82" t="s">
        <v>232</v>
      </c>
      <c r="D183" s="75" t="s">
        <v>233</v>
      </c>
      <c r="E183" s="76"/>
    </row>
  </sheetData>
  <sheetProtection selectLockedCells="1" selectUnlockedCells="1"/>
  <mergeCells count="6">
    <mergeCell ref="A183:B183"/>
    <mergeCell ref="A1:D1"/>
    <mergeCell ref="A2:D2"/>
    <mergeCell ref="D4:E4"/>
    <mergeCell ref="A119:E119"/>
    <mergeCell ref="A160:E16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2020-02-18T14:21:32Z</dcterms:modified>
</cp:coreProperties>
</file>